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drawingml.chart+xml" PartName="/xl/charts/chart3.xml"/>
  <Override ContentType="application/vnd.openxmlformats-officedocument.drawingml.chart+xml" PartName="/xl/charts/chart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EAD ME" sheetId="1" r:id="rId4"/>
    <sheet state="visible" name="sampling log" sheetId="2" r:id="rId5"/>
    <sheet state="visible" name="Printable DataSheet" sheetId="3" r:id="rId6"/>
    <sheet state="visible" name="Survival Means" sheetId="4" r:id="rId7"/>
    <sheet state="visible" name="embryo counts (day 0)" sheetId="5" r:id="rId8"/>
    <sheet state="visible" name=" Counts (age 1 day)" sheetId="6" r:id="rId9"/>
    <sheet state="visible" name=" Counts (age 4 days)" sheetId="7" r:id="rId10"/>
    <sheet state="visible" name=" Counts (age 8 days)" sheetId="8" r:id="rId11"/>
    <sheet state="visible" name=" Counts (age 11 days)" sheetId="9" r:id="rId12"/>
    <sheet state="visible" name=" Counts (age 15 days)" sheetId="10" r:id="rId13"/>
    <sheet state="visible" name=" Counts (age 18 days)" sheetId="11" r:id="rId14"/>
    <sheet state="visible" name=" Counts (age 22 days)" sheetId="12" r:id="rId15"/>
    <sheet state="visible" name=" Counts (age 25 days)" sheetId="13" r:id="rId16"/>
    <sheet state="visible" name=" Counts (age 29 days)" sheetId="14" r:id="rId17"/>
  </sheets>
  <definedNames/>
  <calcPr/>
</workbook>
</file>

<file path=xl/sharedStrings.xml><?xml version="1.0" encoding="utf-8"?>
<sst xmlns="http://schemas.openxmlformats.org/spreadsheetml/2006/main" count="850" uniqueCount="106">
  <si>
    <t>Oyster embryos were obtained from XXXX hatchery on Thursday April 29th at XXX pm</t>
  </si>
  <si>
    <t>How many males and females contributed?</t>
  </si>
  <si>
    <t>Broodstock conditioning salinity?</t>
  </si>
  <si>
    <t>Temperature at which fertilization ocurred</t>
  </si>
  <si>
    <t>Salinity at which fertilization ocurred</t>
  </si>
  <si>
    <t>Multistressor exposure: 2 salinities x 2 temperatures x 2 pCO2 levels</t>
  </si>
  <si>
    <t xml:space="preserve">Salintiy </t>
  </si>
  <si>
    <t>Temperature</t>
  </si>
  <si>
    <t>pCO2</t>
  </si>
  <si>
    <t>High</t>
  </si>
  <si>
    <t>Low</t>
  </si>
  <si>
    <t>Experimental Chambers</t>
  </si>
  <si>
    <t>1 L plastic jars with nitex windows</t>
  </si>
  <si>
    <t>1 L jars sit inside ~3L plastic bins</t>
  </si>
  <si>
    <r>
      <rPr>
        <rFont val="Calibri"/>
        <b/>
        <color rgb="FF000000"/>
        <sz val="11.0"/>
      </rPr>
      <t>Log of all measurements taken throughout the exposure period  (</t>
    </r>
    <r>
      <rPr>
        <rFont val="Calibri"/>
        <b/>
        <color rgb="FFFF0000"/>
        <sz val="11.0"/>
      </rPr>
      <t>needs to be updated as we go, this is just an estimate</t>
    </r>
    <r>
      <rPr>
        <rFont val="Calibri"/>
        <b/>
        <color rgb="FF000000"/>
        <sz val="11.0"/>
      </rPr>
      <t>)</t>
    </r>
  </si>
  <si>
    <t>Date</t>
  </si>
  <si>
    <t>Age (days since spawn)</t>
  </si>
  <si>
    <t>Survival</t>
  </si>
  <si>
    <t>Length - EtOH</t>
  </si>
  <si>
    <t>RR - measure</t>
  </si>
  <si>
    <t>CR - measure</t>
  </si>
  <si>
    <t>RNA later</t>
  </si>
  <si>
    <t>DNA - EtOH</t>
  </si>
  <si>
    <t>Notes</t>
  </si>
  <si>
    <t>~3 hours</t>
  </si>
  <si>
    <t>X</t>
  </si>
  <si>
    <t>*Spawned at outside hatchery and embryos transported to Milford lab by Mark Dixon</t>
  </si>
  <si>
    <t>RNA extracted and sent for TagSeq (most tissue used)</t>
  </si>
  <si>
    <t>Date: _________________________</t>
  </si>
  <si>
    <t>Counter: ______________________</t>
  </si>
  <si>
    <t xml:space="preserve">Treatment </t>
  </si>
  <si>
    <t>Replicate</t>
  </si>
  <si>
    <t>Chamber #</t>
  </si>
  <si>
    <t>Count 1</t>
  </si>
  <si>
    <t>Count 2</t>
  </si>
  <si>
    <t>Count 3</t>
  </si>
  <si>
    <t>Count 4</t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</si>
  <si>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</si>
  <si>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t>Volume of beaker (mL)</t>
  </si>
  <si>
    <t>density of larvae (larvae/mL)</t>
  </si>
  <si>
    <t>Count of Larvae</t>
  </si>
  <si>
    <t xml:space="preserve">NOTES: </t>
  </si>
  <si>
    <t xml:space="preserve">High Temp/Low OA/High Salinity </t>
  </si>
  <si>
    <t>A</t>
  </si>
  <si>
    <t>B</t>
  </si>
  <si>
    <t>C</t>
  </si>
  <si>
    <t xml:space="preserve">High Temp/High OA/High Salinity </t>
  </si>
  <si>
    <t xml:space="preserve">High Temp/High OA/Low Salinity </t>
  </si>
  <si>
    <t xml:space="preserve">Low Temp/Low OA/High Salinity </t>
  </si>
  <si>
    <t xml:space="preserve">Low Temp/High OA/High Salinity </t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</si>
  <si>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</si>
  <si>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t xml:space="preserve">Low Temp/High OA/Low Salinity </t>
  </si>
  <si>
    <t xml:space="preserve">High Temp/Low OA/Low Salinity </t>
  </si>
  <si>
    <t xml:space="preserve">Low Temp/Low OA/Low Salinity </t>
  </si>
  <si>
    <t xml:space="preserve">Percent Survival </t>
  </si>
  <si>
    <t>Age</t>
  </si>
  <si>
    <t>Reset</t>
  </si>
  <si>
    <t>Tank</t>
  </si>
  <si>
    <t>Treatment</t>
  </si>
  <si>
    <t>Standard Error</t>
  </si>
  <si>
    <t>Date: _____4/29/21____________________</t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</si>
  <si>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</si>
  <si>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t>density of larvae (larvae / mL)</t>
  </si>
  <si>
    <t>Larval concentration we want to stock</t>
  </si>
  <si>
    <t>volume of bin (mL)</t>
  </si>
  <si>
    <t>total larvae / bin</t>
  </si>
  <si>
    <t>Volume (mL) of embryo culture to add to each bin</t>
  </si>
  <si>
    <t>larvae per mL</t>
  </si>
  <si>
    <t># of larvae added</t>
  </si>
  <si>
    <t>Date: _____4/30/21____________________</t>
  </si>
  <si>
    <t>RR</t>
  </si>
  <si>
    <t>stocking chambers</t>
  </si>
  <si>
    <t>*** Mistake in the equations! Was supposed to only add at 5/mL</t>
  </si>
  <si>
    <t>Number</t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</si>
  <si>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</si>
  <si>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t>uL's need for 2000 larvae</t>
  </si>
  <si>
    <t>uL needed to stock larvae at 5/mL</t>
  </si>
  <si>
    <t>mL added to each chamber</t>
  </si>
  <si>
    <t>Survival to D stage</t>
  </si>
  <si>
    <t>Date: ______5/3/21___________________</t>
  </si>
  <si>
    <t>temp</t>
  </si>
  <si>
    <t>salinity</t>
  </si>
  <si>
    <t>OA</t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</si>
  <si>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</si>
  <si>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t>Extra sampled for L</t>
  </si>
  <si>
    <t>Extra sampled for RR</t>
  </si>
  <si>
    <t>Count of Larvae - after destructive sampling</t>
  </si>
  <si>
    <t>Adjusted N</t>
  </si>
  <si>
    <t>%Surviving (adjusted for removal)</t>
  </si>
  <si>
    <t>uL's need for 100 larvae</t>
  </si>
  <si>
    <t>Density in chamber</t>
  </si>
  <si>
    <t>Date: ____5/7/21_____________________</t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</si>
  <si>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</si>
  <si>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t>Date: _____5/10/21____________________</t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</si>
  <si>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</si>
  <si>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t>considered dead - looked at the beaker under a dissecting scope and could not find larvae</t>
  </si>
  <si>
    <t>Date: ______5/14/21___________________</t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</si>
  <si>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</si>
  <si>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t>~Larvae set on tanks</t>
  </si>
  <si>
    <t>nothing really seen under the dissecting scope when looking at the whole beakers</t>
  </si>
  <si>
    <t>A LOT of dea shell</t>
  </si>
  <si>
    <t>Date: ____5/17/21_____________________</t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</si>
  <si>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</si>
  <si>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</si>
  <si>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</si>
  <si>
    <r>
      <rPr>
        <rFont val="Calibri"/>
        <b/>
        <color rgb="FF000000"/>
        <sz val="10.0"/>
      </rPr>
      <t>Volume counted (</t>
    </r>
    <r>
      <rPr>
        <rFont val="Calibri"/>
        <b/>
        <color rgb="FF000000"/>
        <sz val="10.0"/>
      </rPr>
      <t>µL)</t>
    </r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</si>
</sst>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0.0"/>
  </numFmts>
  <fonts count="10">
    <font>
      <sz val="11.0"/>
      <color rgb="FF000000"/>
      <name val="Calibri"/>
      <scheme val="minor"/>
    </font>
    <font>
      <sz val="11.0"/>
      <color rgb="FF000000"/>
      <name val="Calibri"/>
    </font>
    <font>
      <b/>
      <sz val="11.0"/>
      <color rgb="FF000000"/>
      <name val="Calibri"/>
    </font>
    <font>
      <sz val="11.0"/>
      <color rgb="FFFF0000"/>
      <name val="Calibri"/>
    </font>
    <font>
      <b/>
      <sz val="10.0"/>
      <color rgb="FF000000"/>
      <name val="Calibri"/>
    </font>
    <font>
      <b/>
      <sz val="14.0"/>
      <color rgb="FF000000"/>
      <name val="Calibri"/>
    </font>
    <font>
      <sz val="10.0"/>
      <color rgb="FF000000"/>
      <name val="Calibri"/>
    </font>
    <font>
      <sz val="11.0"/>
      <color theme="1"/>
      <name val="Calibri"/>
    </font>
    <font>
      <b/>
      <sz val="11.0"/>
      <color theme="1"/>
      <name val="Calibri"/>
    </font>
    <font>
      <color theme="1"/>
      <name val="Calibri"/>
      <scheme val="minor"/>
    </font>
  </fonts>
  <fills count="11">
    <fill>
      <patternFill patternType="none"/>
    </fill>
    <fill>
      <patternFill patternType="lightGray"/>
    </fill>
    <fill>
      <patternFill patternType="solid">
        <fgColor rgb="FFEFEFEF"/>
        <bgColor rgb="FFEFEFEF"/>
      </patternFill>
    </fill>
    <fill>
      <patternFill patternType="solid">
        <fgColor rgb="FFFFF2CC"/>
        <bgColor rgb="FFFFF2CC"/>
      </patternFill>
    </fill>
    <fill>
      <patternFill patternType="solid">
        <fgColor rgb="FFFCE5CD"/>
        <bgColor rgb="FFFCE5CD"/>
      </patternFill>
    </fill>
    <fill>
      <patternFill patternType="solid">
        <fgColor rgb="FFCC0000"/>
        <bgColor rgb="FFCC0000"/>
      </patternFill>
    </fill>
    <fill>
      <patternFill patternType="solid">
        <fgColor rgb="FFFF9900"/>
        <bgColor rgb="FFFF9900"/>
      </patternFill>
    </fill>
    <fill>
      <patternFill patternType="solid">
        <fgColor rgb="FF38761D"/>
        <bgColor rgb="FF38761D"/>
      </patternFill>
    </fill>
    <fill>
      <patternFill patternType="solid">
        <fgColor rgb="FF674EA7"/>
        <bgColor rgb="FF674EA7"/>
      </patternFill>
    </fill>
    <fill>
      <patternFill patternType="solid">
        <fgColor rgb="FF4A86E8"/>
        <bgColor rgb="FF4A86E8"/>
      </patternFill>
    </fill>
    <fill>
      <patternFill patternType="solid">
        <fgColor rgb="FFF4CCCC"/>
        <bgColor rgb="FFF4CCCC"/>
      </patternFill>
    </fill>
  </fills>
  <borders count="6">
    <border/>
    <border>
      <bottom style="thin">
        <color rgb="FF000000"/>
      </bottom>
    </border>
    <border>
      <top style="thin">
        <color rgb="FF000000"/>
      </top>
    </border>
    <border>
      <left/>
      <right/>
      <top/>
      <bottom/>
    </border>
    <border>
      <left/>
      <right/>
      <top/>
      <bottom style="thin">
        <color rgb="FF000000"/>
      </bottom>
    </border>
    <border>
      <left/>
      <right/>
      <top style="thin">
        <color rgb="FF000000"/>
      </top>
      <bottom/>
    </border>
  </borders>
  <cellStyleXfs count="1">
    <xf borderId="0" fillId="0" fontId="0" numFmtId="0" applyAlignment="1" applyFont="1"/>
  </cellStyleXfs>
  <cellXfs count="120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2" numFmtId="0" xfId="0" applyAlignment="1" applyFont="1">
      <alignment horizontal="left" shrinkToFit="0" wrapText="1"/>
    </xf>
    <xf borderId="1" fillId="0" fontId="2" numFmtId="0" xfId="0" applyAlignment="1" applyBorder="1" applyFont="1">
      <alignment shrinkToFit="0" wrapText="1"/>
    </xf>
    <xf borderId="1" fillId="0" fontId="2" numFmtId="0" xfId="0" applyAlignment="1" applyBorder="1" applyFont="1">
      <alignment horizontal="center" shrinkToFit="0" wrapText="1"/>
    </xf>
    <xf borderId="0" fillId="0" fontId="1" numFmtId="14" xfId="0" applyFont="1" applyNumberFormat="1"/>
    <xf borderId="0" fillId="0" fontId="1" numFmtId="0" xfId="0" applyAlignment="1" applyFont="1">
      <alignment horizontal="center"/>
    </xf>
    <xf borderId="0" fillId="0" fontId="1" numFmtId="14" xfId="0" applyAlignment="1" applyFont="1" applyNumberFormat="1">
      <alignment readingOrder="0"/>
    </xf>
    <xf borderId="0" fillId="0" fontId="3" numFmtId="0" xfId="0" applyAlignment="1" applyFont="1">
      <alignment horizontal="center"/>
    </xf>
    <xf borderId="0" fillId="0" fontId="1" numFmtId="0" xfId="0" applyAlignment="1" applyFont="1">
      <alignment horizontal="center" readingOrder="0"/>
    </xf>
    <xf borderId="0" fillId="0" fontId="1" numFmtId="0" xfId="0" applyAlignment="1" applyFont="1">
      <alignment readingOrder="0"/>
    </xf>
    <xf borderId="0" fillId="0" fontId="1" numFmtId="0" xfId="0" applyAlignment="1" applyFont="1">
      <alignment horizontal="left"/>
    </xf>
    <xf borderId="1" fillId="0" fontId="4" numFmtId="0" xfId="0" applyAlignment="1" applyBorder="1" applyFont="1">
      <alignment shrinkToFit="0" wrapText="1"/>
    </xf>
    <xf borderId="1" fillId="0" fontId="4" numFmtId="0" xfId="0" applyAlignment="1" applyBorder="1" applyFont="1">
      <alignment horizontal="center" shrinkToFit="0" wrapText="1"/>
    </xf>
    <xf borderId="1" fillId="0" fontId="2" numFmtId="0" xfId="0" applyAlignment="1" applyBorder="1" applyFont="1">
      <alignment horizontal="center"/>
    </xf>
    <xf borderId="1" fillId="0" fontId="4" numFmtId="0" xfId="0" applyAlignment="1" applyBorder="1" applyFont="1">
      <alignment horizontal="center"/>
    </xf>
    <xf borderId="1" fillId="0" fontId="4" numFmtId="0" xfId="0" applyBorder="1" applyFont="1"/>
    <xf borderId="1" fillId="0" fontId="5" numFmtId="0" xfId="0" applyBorder="1" applyFont="1"/>
    <xf borderId="0" fillId="0" fontId="6" numFmtId="0" xfId="0" applyAlignment="1" applyFont="1">
      <alignment shrinkToFit="0" wrapText="1"/>
    </xf>
    <xf borderId="0" fillId="0" fontId="6" numFmtId="0" xfId="0" applyAlignment="1" applyFont="1">
      <alignment horizontal="center"/>
    </xf>
    <xf borderId="0" fillId="0" fontId="2" numFmtId="0" xfId="0" applyAlignment="1" applyFont="1">
      <alignment horizontal="center"/>
    </xf>
    <xf borderId="0" fillId="0" fontId="6" numFmtId="0" xfId="0" applyFont="1"/>
    <xf borderId="0" fillId="0" fontId="6" numFmtId="164" xfId="0" applyAlignment="1" applyFont="1" applyNumberFormat="1">
      <alignment horizontal="center"/>
    </xf>
    <xf borderId="0" fillId="0" fontId="6" numFmtId="11" xfId="0" applyAlignment="1" applyFont="1" applyNumberFormat="1">
      <alignment horizontal="center"/>
    </xf>
    <xf borderId="2" fillId="0" fontId="6" numFmtId="0" xfId="0" applyAlignment="1" applyBorder="1" applyFont="1">
      <alignment shrinkToFit="0" wrapText="1"/>
    </xf>
    <xf borderId="2" fillId="0" fontId="6" numFmtId="0" xfId="0" applyAlignment="1" applyBorder="1" applyFont="1">
      <alignment horizontal="center"/>
    </xf>
    <xf borderId="2" fillId="0" fontId="2" numFmtId="0" xfId="0" applyAlignment="1" applyBorder="1" applyFont="1">
      <alignment horizontal="center"/>
    </xf>
    <xf borderId="2" fillId="0" fontId="1" numFmtId="0" xfId="0" applyBorder="1" applyFont="1"/>
    <xf borderId="2" fillId="0" fontId="6" numFmtId="0" xfId="0" applyBorder="1" applyFont="1"/>
    <xf borderId="2" fillId="0" fontId="6" numFmtId="164" xfId="0" applyAlignment="1" applyBorder="1" applyFont="1" applyNumberFormat="1">
      <alignment horizontal="center"/>
    </xf>
    <xf borderId="2" fillId="0" fontId="6" numFmtId="11" xfId="0" applyAlignment="1" applyBorder="1" applyFont="1" applyNumberFormat="1">
      <alignment horizontal="center"/>
    </xf>
    <xf borderId="2" fillId="0" fontId="6" numFmtId="0" xfId="0" applyAlignment="1" applyBorder="1" applyFont="1">
      <alignment horizontal="center" shrinkToFit="0" wrapText="1"/>
    </xf>
    <xf borderId="0" fillId="0" fontId="1" numFmtId="0" xfId="0" applyAlignment="1" applyFont="1">
      <alignment shrinkToFit="0" wrapText="1"/>
    </xf>
    <xf borderId="0" fillId="0" fontId="7" numFmtId="0" xfId="0" applyFont="1"/>
    <xf borderId="0" fillId="0" fontId="2" numFmtId="0" xfId="0" applyAlignment="1" applyFont="1">
      <alignment shrinkToFit="0" wrapText="1"/>
    </xf>
    <xf borderId="3" fillId="2" fontId="8" numFmtId="0" xfId="0" applyBorder="1" applyFill="1" applyFont="1"/>
    <xf borderId="3" fillId="2" fontId="1" numFmtId="0" xfId="0" applyBorder="1" applyFont="1"/>
    <xf borderId="4" fillId="2" fontId="2" numFmtId="0" xfId="0" applyAlignment="1" applyBorder="1" applyFont="1">
      <alignment shrinkToFit="0" wrapText="1"/>
    </xf>
    <xf borderId="1" fillId="0" fontId="8" numFmtId="0" xfId="0" applyBorder="1" applyFont="1"/>
    <xf borderId="3" fillId="2" fontId="7" numFmtId="0" xfId="0" applyBorder="1" applyFont="1"/>
    <xf borderId="3" fillId="2" fontId="7" numFmtId="9" xfId="0" applyBorder="1" applyFont="1" applyNumberFormat="1"/>
    <xf borderId="0" fillId="0" fontId="7" numFmtId="9" xfId="0" applyFont="1" applyNumberFormat="1"/>
    <xf borderId="0" fillId="3" fontId="7" numFmtId="9" xfId="0" applyFill="1" applyFont="1" applyNumberFormat="1"/>
    <xf borderId="0" fillId="0" fontId="1" numFmtId="10" xfId="0" applyFont="1" applyNumberFormat="1"/>
    <xf borderId="0" fillId="3" fontId="1" numFmtId="10" xfId="0" applyFont="1" applyNumberFormat="1"/>
    <xf borderId="1" fillId="0" fontId="6" numFmtId="0" xfId="0" applyAlignment="1" applyBorder="1" applyFont="1">
      <alignment shrinkToFit="0" wrapText="1"/>
    </xf>
    <xf borderId="1" fillId="0" fontId="6" numFmtId="0" xfId="0" applyAlignment="1" applyBorder="1" applyFont="1">
      <alignment horizontal="center"/>
    </xf>
    <xf borderId="4" fillId="2" fontId="1" numFmtId="0" xfId="0" applyBorder="1" applyFont="1"/>
    <xf borderId="4" fillId="2" fontId="7" numFmtId="9" xfId="0" applyBorder="1" applyFont="1" applyNumberFormat="1"/>
    <xf borderId="1" fillId="0" fontId="7" numFmtId="9" xfId="0" applyBorder="1" applyFont="1" applyNumberFormat="1"/>
    <xf borderId="1" fillId="3" fontId="7" numFmtId="9" xfId="0" applyBorder="1" applyFont="1" applyNumberFormat="1"/>
    <xf borderId="0" fillId="0" fontId="2" numFmtId="0" xfId="0" applyFont="1"/>
    <xf borderId="0" fillId="0" fontId="1" numFmtId="0" xfId="0" applyAlignment="1" applyFont="1">
      <alignment horizontal="left" readingOrder="0"/>
    </xf>
    <xf borderId="0" fillId="0" fontId="4" numFmtId="0" xfId="0" applyAlignment="1" applyFont="1">
      <alignment shrinkToFit="0" wrapText="1"/>
    </xf>
    <xf borderId="0" fillId="0" fontId="2" numFmtId="4" xfId="0" applyFont="1" applyNumberFormat="1"/>
    <xf borderId="0" fillId="0" fontId="1" numFmtId="4" xfId="0" applyFont="1" applyNumberFormat="1"/>
    <xf borderId="2" fillId="0" fontId="2" numFmtId="0" xfId="0" applyBorder="1" applyFont="1"/>
    <xf borderId="3" fillId="4" fontId="1" numFmtId="0" xfId="0" applyBorder="1" applyFill="1" applyFont="1"/>
    <xf borderId="0" fillId="0" fontId="7" numFmtId="164" xfId="0" applyAlignment="1" applyFont="1" applyNumberFormat="1">
      <alignment horizontal="center"/>
    </xf>
    <xf borderId="0" fillId="0" fontId="3" numFmtId="0" xfId="0" applyFont="1"/>
    <xf borderId="4" fillId="4" fontId="4" numFmtId="0" xfId="0" applyAlignment="1" applyBorder="1" applyFont="1">
      <alignment shrinkToFit="0" wrapText="1"/>
    </xf>
    <xf borderId="0" fillId="0" fontId="8" numFmtId="164" xfId="0" applyAlignment="1" applyFont="1" applyNumberFormat="1">
      <alignment horizontal="center" shrinkToFit="0" wrapText="1"/>
    </xf>
    <xf borderId="0" fillId="0" fontId="4" numFmtId="0" xfId="0" applyAlignment="1" applyFont="1">
      <alignment readingOrder="0" shrinkToFit="0" wrapText="1"/>
    </xf>
    <xf borderId="0" fillId="0" fontId="6" numFmtId="4" xfId="0" applyAlignment="1" applyFont="1" applyNumberFormat="1">
      <alignment horizontal="center"/>
    </xf>
    <xf borderId="3" fillId="4" fontId="7" numFmtId="0" xfId="0" applyBorder="1" applyFont="1"/>
    <xf borderId="0" fillId="0" fontId="9" numFmtId="0" xfId="0" applyFont="1"/>
    <xf borderId="1" fillId="0" fontId="7" numFmtId="0" xfId="0" applyBorder="1" applyFont="1"/>
    <xf borderId="4" fillId="4" fontId="7" numFmtId="0" xfId="0" applyBorder="1" applyFont="1"/>
    <xf borderId="1" fillId="0" fontId="2" numFmtId="0" xfId="0" applyBorder="1" applyFont="1"/>
    <xf borderId="2" fillId="0" fontId="6" numFmtId="4" xfId="0" applyAlignment="1" applyBorder="1" applyFont="1" applyNumberFormat="1">
      <alignment horizontal="center"/>
    </xf>
    <xf borderId="5" fillId="4" fontId="1" numFmtId="0" xfId="0" applyBorder="1" applyFont="1"/>
    <xf borderId="0" fillId="0" fontId="7" numFmtId="4" xfId="0" applyFont="1" applyNumberFormat="1"/>
    <xf borderId="1" fillId="0" fontId="4" numFmtId="4" xfId="0" applyAlignment="1" applyBorder="1" applyFont="1" applyNumberFormat="1">
      <alignment shrinkToFit="0" wrapText="1"/>
    </xf>
    <xf borderId="3" fillId="5" fontId="6" numFmtId="0" xfId="0" applyBorder="1" applyFill="1" applyFont="1"/>
    <xf borderId="3" fillId="6" fontId="6" numFmtId="0" xfId="0" applyAlignment="1" applyBorder="1" applyFill="1" applyFont="1">
      <alignment shrinkToFit="0" wrapText="1"/>
    </xf>
    <xf borderId="3" fillId="7" fontId="6" numFmtId="0" xfId="0" applyAlignment="1" applyBorder="1" applyFill="1" applyFont="1">
      <alignment shrinkToFit="0" wrapText="1"/>
    </xf>
    <xf borderId="0" fillId="0" fontId="8" numFmtId="10" xfId="0" applyFont="1" applyNumberFormat="1"/>
    <xf borderId="2" fillId="0" fontId="7" numFmtId="0" xfId="0" applyBorder="1" applyFont="1"/>
    <xf borderId="2" fillId="0" fontId="7" numFmtId="4" xfId="0" applyBorder="1" applyFont="1" applyNumberFormat="1"/>
    <xf borderId="3" fillId="5" fontId="7" numFmtId="0" xfId="0" applyBorder="1" applyFont="1"/>
    <xf borderId="1" fillId="0" fontId="6" numFmtId="4" xfId="0" applyAlignment="1" applyBorder="1" applyFont="1" applyNumberFormat="1">
      <alignment horizontal="center"/>
    </xf>
    <xf borderId="1" fillId="0" fontId="8" numFmtId="10" xfId="0" applyBorder="1" applyFont="1" applyNumberFormat="1"/>
    <xf borderId="5" fillId="5" fontId="1" numFmtId="0" xfId="0" applyBorder="1" applyFont="1"/>
    <xf borderId="5" fillId="6" fontId="6" numFmtId="0" xfId="0" applyAlignment="1" applyBorder="1" applyFont="1">
      <alignment shrinkToFit="0" wrapText="1"/>
    </xf>
    <xf borderId="5" fillId="8" fontId="6" numFmtId="0" xfId="0" applyAlignment="1" applyBorder="1" applyFill="1" applyFont="1">
      <alignment shrinkToFit="0" wrapText="1"/>
    </xf>
    <xf borderId="3" fillId="8" fontId="6" numFmtId="0" xfId="0" applyAlignment="1" applyBorder="1" applyFont="1">
      <alignment shrinkToFit="0" wrapText="1"/>
    </xf>
    <xf borderId="5" fillId="9" fontId="6" numFmtId="0" xfId="0" applyAlignment="1" applyBorder="1" applyFill="1" applyFont="1">
      <alignment shrinkToFit="0" wrapText="1"/>
    </xf>
    <xf borderId="3" fillId="9" fontId="6" numFmtId="0" xfId="0" applyAlignment="1" applyBorder="1" applyFont="1">
      <alignment shrinkToFit="0" wrapText="1"/>
    </xf>
    <xf borderId="5" fillId="10" fontId="1" numFmtId="0" xfId="0" applyBorder="1" applyFill="1" applyFont="1"/>
    <xf borderId="5" fillId="7" fontId="6" numFmtId="0" xfId="0" applyAlignment="1" applyBorder="1" applyFont="1">
      <alignment shrinkToFit="0" wrapText="1"/>
    </xf>
    <xf borderId="3" fillId="10" fontId="7" numFmtId="0" xfId="0" applyBorder="1" applyFont="1"/>
    <xf borderId="2" fillId="0" fontId="1" numFmtId="4" xfId="0" applyBorder="1" applyFont="1" applyNumberFormat="1"/>
    <xf borderId="0" fillId="0" fontId="6" numFmtId="0" xfId="0" applyAlignment="1" applyFont="1">
      <alignment readingOrder="0"/>
    </xf>
    <xf borderId="0" fillId="3" fontId="6" numFmtId="0" xfId="0" applyFont="1"/>
    <xf borderId="0" fillId="3" fontId="7" numFmtId="0" xfId="0" applyFont="1"/>
    <xf borderId="0" fillId="0" fontId="9" numFmtId="1" xfId="0" applyFont="1" applyNumberFormat="1"/>
    <xf borderId="1" fillId="0" fontId="4" numFmtId="4" xfId="0" applyAlignment="1" applyBorder="1" applyFont="1" applyNumberFormat="1">
      <alignment readingOrder="0" shrinkToFit="0" wrapText="1"/>
    </xf>
    <xf borderId="1" fillId="0" fontId="4" numFmtId="1" xfId="0" applyAlignment="1" applyBorder="1" applyFont="1" applyNumberFormat="1">
      <alignment shrinkToFit="0" wrapText="1"/>
    </xf>
    <xf borderId="0" fillId="3" fontId="6" numFmtId="0" xfId="0" applyAlignment="1" applyFont="1">
      <alignment readingOrder="0"/>
    </xf>
    <xf borderId="0" fillId="0" fontId="6" numFmtId="4" xfId="0" applyAlignment="1" applyFont="1" applyNumberFormat="1">
      <alignment horizontal="center" readingOrder="0"/>
    </xf>
    <xf borderId="2" fillId="0" fontId="7" numFmtId="1" xfId="0" applyBorder="1" applyFont="1" applyNumberFormat="1"/>
    <xf borderId="0" fillId="3" fontId="9" numFmtId="0" xfId="0" applyAlignment="1" applyFont="1">
      <alignment readingOrder="0"/>
    </xf>
    <xf borderId="0" fillId="3" fontId="9" numFmtId="0" xfId="0" applyFont="1"/>
    <xf borderId="0" fillId="0" fontId="7" numFmtId="1" xfId="0" applyFont="1" applyNumberFormat="1"/>
    <xf borderId="2" fillId="0" fontId="1" numFmtId="0" xfId="0" applyAlignment="1" applyBorder="1" applyFont="1">
      <alignment readingOrder="0"/>
    </xf>
    <xf borderId="2" fillId="0" fontId="6" numFmtId="0" xfId="0" applyAlignment="1" applyBorder="1" applyFont="1">
      <alignment readingOrder="0"/>
    </xf>
    <xf borderId="0" fillId="0" fontId="9" numFmtId="0" xfId="0" applyAlignment="1" applyFont="1">
      <alignment readingOrder="0"/>
    </xf>
    <xf borderId="2" fillId="3" fontId="1" numFmtId="0" xfId="0" applyAlignment="1" applyBorder="1" applyFont="1">
      <alignment readingOrder="0"/>
    </xf>
    <xf borderId="2" fillId="3" fontId="6" numFmtId="164" xfId="0" applyAlignment="1" applyBorder="1" applyFont="1" applyNumberFormat="1">
      <alignment horizontal="center"/>
    </xf>
    <xf borderId="2" fillId="0" fontId="1" numFmtId="1" xfId="0" applyBorder="1" applyFont="1" applyNumberFormat="1"/>
    <xf borderId="0" fillId="0" fontId="7" numFmtId="3" xfId="0" applyFont="1" applyNumberFormat="1"/>
    <xf borderId="1" fillId="0" fontId="4" numFmtId="3" xfId="0" applyAlignment="1" applyBorder="1" applyFont="1" applyNumberFormat="1">
      <alignment readingOrder="0" shrinkToFit="0" wrapText="1"/>
    </xf>
    <xf borderId="0" fillId="0" fontId="6" numFmtId="3" xfId="0" applyAlignment="1" applyFont="1" applyNumberFormat="1">
      <alignment horizontal="center" readingOrder="0"/>
    </xf>
    <xf borderId="0" fillId="3" fontId="6" numFmtId="4" xfId="0" applyAlignment="1" applyFont="1" applyNumberFormat="1">
      <alignment horizontal="center"/>
    </xf>
    <xf borderId="1" fillId="0" fontId="6" numFmtId="3" xfId="0" applyAlignment="1" applyBorder="1" applyFont="1" applyNumberFormat="1">
      <alignment horizontal="center" readingOrder="0"/>
    </xf>
    <xf borderId="1" fillId="3" fontId="6" numFmtId="4" xfId="0" applyAlignment="1" applyBorder="1" applyFont="1" applyNumberFormat="1">
      <alignment horizontal="center"/>
    </xf>
    <xf borderId="0" fillId="0" fontId="6" numFmtId="3" xfId="0" applyAlignment="1" applyFont="1" applyNumberFormat="1">
      <alignment horizontal="center"/>
    </xf>
    <xf borderId="1" fillId="0" fontId="6" numFmtId="3" xfId="0" applyAlignment="1" applyBorder="1" applyFont="1" applyNumberFormat="1">
      <alignment horizontal="center"/>
    </xf>
    <xf borderId="2" fillId="0" fontId="1" numFmtId="3" xfId="0" applyBorder="1" applyFont="1" applyNumberFormat="1"/>
    <xf borderId="0" fillId="0" fontId="9" numFmtId="3" xfId="0" applyFont="1" applyNumberForma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plotArea>
      <c:layout>
        <c:manualLayout>
          <c:xMode val="edge"/>
          <c:yMode val="edge"/>
          <c:x val="0.09178134192957424"/>
          <c:y val="0.032702555037763134"/>
          <c:w val="0.895057689936409"/>
          <c:h val="0.7240156409020301"/>
        </c:manualLayout>
      </c:layout>
      <c:lineChart>
        <c:ser>
          <c:idx val="0"/>
          <c:order val="0"/>
          <c:tx>
            <c:v>High Temp/Low OA/High Salinity </c:v>
          </c:tx>
          <c:spPr>
            <a:ln cmpd="sng" w="28575">
              <a:solidFill>
                <a:schemeClr val="accent6"/>
              </a:solidFill>
            </a:ln>
          </c:spPr>
          <c:marker>
            <c:symbol val="circle"/>
            <c:size val="5"/>
            <c:spPr>
              <a:solidFill>
                <a:schemeClr val="accent6"/>
              </a:solidFill>
              <a:ln cmpd="sng">
                <a:solidFill>
                  <a:schemeClr val="accent6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Means'!$O$5:$W$5</c:f>
              <c:numCache/>
            </c:numRef>
          </c:val>
          <c:smooth val="0"/>
        </c:ser>
        <c:ser>
          <c:idx val="1"/>
          <c:order val="1"/>
          <c:tx>
            <c:v>High Temp/High OA/High Salinity </c:v>
          </c:tx>
          <c:spPr>
            <a:ln cmpd="sng" w="28575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Means'!$O$6:$W$6</c:f>
              <c:numCache/>
            </c:numRef>
          </c:val>
          <c:smooth val="0"/>
        </c:ser>
        <c:ser>
          <c:idx val="2"/>
          <c:order val="2"/>
          <c:tx>
            <c:v>High Temp/Low OA/Low Salinity </c:v>
          </c:tx>
          <c:spPr>
            <a:ln cmpd="sng" w="28575">
              <a:solidFill>
                <a:schemeClr val="accent1"/>
              </a:solidFill>
            </a:ln>
          </c:spPr>
          <c:marker>
            <c:symbol val="circle"/>
            <c:size val="5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Means'!$O$11:$W$11</c:f>
              <c:numCache/>
            </c:numRef>
          </c:val>
          <c:smooth val="0"/>
        </c:ser>
        <c:ser>
          <c:idx val="3"/>
          <c:order val="3"/>
          <c:tx>
            <c:v>High Temp/High OA/Low Salinity </c:v>
          </c:tx>
          <c:spPr>
            <a:ln cmpd="sng" w="28575">
              <a:solidFill>
                <a:schemeClr val="accent2"/>
              </a:solidFill>
            </a:ln>
          </c:spPr>
          <c:marker>
            <c:symbol val="circle"/>
            <c:size val="5"/>
            <c:spPr>
              <a:solidFill>
                <a:schemeClr val="accent2"/>
              </a:solidFill>
              <a:ln cmpd="sng">
                <a:solidFill>
                  <a:schemeClr val="accent2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Means'!$O$7:$W$7</c:f>
              <c:numCache/>
            </c:numRef>
          </c:val>
          <c:smooth val="0"/>
        </c:ser>
        <c:ser>
          <c:idx val="4"/>
          <c:order val="4"/>
          <c:tx>
            <c:v>Low Temp/Low OA/High Salinity </c:v>
          </c:tx>
          <c:spPr>
            <a:ln cmpd="sng" w="28575">
              <a:solidFill>
                <a:schemeClr val="accent6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6"/>
              </a:solidFill>
              <a:ln cmpd="sng">
                <a:solidFill>
                  <a:schemeClr val="accent6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Means'!$O$8:$W$8</c:f>
              <c:numCache/>
            </c:numRef>
          </c:val>
          <c:smooth val="0"/>
        </c:ser>
        <c:ser>
          <c:idx val="5"/>
          <c:order val="5"/>
          <c:tx>
            <c:v>Low Temp/High OA/High Salinity </c:v>
          </c:tx>
          <c:spPr>
            <a:ln cmpd="sng" w="28575">
              <a:solidFill>
                <a:schemeClr val="accent4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Means'!$O$9:$W$9</c:f>
              <c:numCache/>
            </c:numRef>
          </c:val>
          <c:smooth val="0"/>
        </c:ser>
        <c:ser>
          <c:idx val="6"/>
          <c:order val="6"/>
          <c:tx>
            <c:v>Low Temp/Low OA/Low Salinity </c:v>
          </c:tx>
          <c:spPr>
            <a:ln cmpd="sng" w="28575">
              <a:solidFill>
                <a:schemeClr val="accent1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Means'!$O$12:$W$12</c:f>
              <c:numCache/>
            </c:numRef>
          </c:val>
          <c:smooth val="0"/>
        </c:ser>
        <c:ser>
          <c:idx val="7"/>
          <c:order val="7"/>
          <c:tx>
            <c:v>Low Temp/High OA/Low Salinity </c:v>
          </c:tx>
          <c:spPr>
            <a:ln cmpd="sng" w="28575">
              <a:solidFill>
                <a:schemeClr val="accent2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2"/>
              </a:solidFill>
              <a:ln cmpd="sng">
                <a:solidFill>
                  <a:schemeClr val="accent2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Means'!$O$10:$W$10</c:f>
              <c:numCache/>
            </c:numRef>
          </c:val>
          <c:smooth val="0"/>
        </c:ser>
        <c:axId val="917548458"/>
        <c:axId val="704979345"/>
      </c:lineChart>
      <c:catAx>
        <c:axId val="91754845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1" i="0" sz="1200">
                    <a:solidFill>
                      <a:srgbClr val="000000"/>
                    </a:solidFill>
                    <a:latin typeface="+mn-lt"/>
                  </a:defRPr>
                </a:pPr>
                <a:r>
                  <a:rPr b="1" i="0" sz="1200">
                    <a:solidFill>
                      <a:srgbClr val="000000"/>
                    </a:solidFill>
                    <a:latin typeface="+mn-lt"/>
                  </a:rPr>
                  <a:t>Age (days)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1100">
                <a:solidFill>
                  <a:srgbClr val="000000"/>
                </a:solidFill>
                <a:latin typeface="+mn-lt"/>
              </a:defRPr>
            </a:pPr>
          </a:p>
        </c:txPr>
        <c:crossAx val="704979345"/>
      </c:catAx>
      <c:valAx>
        <c:axId val="704979345"/>
        <c:scaling>
          <c:orientation val="minMax"/>
          <c:max val="1.0"/>
        </c:scaling>
        <c:delete val="0"/>
        <c:axPos val="l"/>
        <c:title>
          <c:tx>
            <c:rich>
              <a:bodyPr/>
              <a:lstStyle/>
              <a:p>
                <a:pPr lvl="0">
                  <a:defRPr b="1" i="0" sz="1200">
                    <a:solidFill>
                      <a:srgbClr val="000000"/>
                    </a:solidFill>
                    <a:latin typeface="+mn-lt"/>
                  </a:defRPr>
                </a:pPr>
                <a:r>
                  <a:rPr b="1" i="0" sz="1200">
                    <a:solidFill>
                      <a:srgbClr val="000000"/>
                    </a:solidFill>
                    <a:latin typeface="+mn-lt"/>
                  </a:rPr>
                  <a:t>Survival</a:t>
                </a:r>
              </a:p>
            </c:rich>
          </c:tx>
          <c:overlay val="0"/>
        </c:title>
        <c:numFmt formatCode="0%" sourceLinked="0"/>
        <c:majorTickMark val="in"/>
        <c:minorTickMark val="none"/>
        <c:tickLblPos val="nextTo"/>
        <c:spPr>
          <a:ln/>
        </c:spPr>
        <c:txPr>
          <a:bodyPr/>
          <a:lstStyle/>
          <a:p>
            <a:pPr lvl="0">
              <a:defRPr b="0" i="0" sz="1100">
                <a:solidFill>
                  <a:srgbClr val="000000"/>
                </a:solidFill>
                <a:latin typeface="+mn-lt"/>
              </a:defRPr>
            </a:pPr>
          </a:p>
        </c:txPr>
        <c:crossAx val="917548458"/>
      </c:valAx>
    </c:plotArea>
    <c:legend>
      <c:legendPos val="b"/>
      <c:layout>
        <c:manualLayout>
          <c:xMode val="edge"/>
          <c:yMode val="edge"/>
          <c:x val="0.029835805596765807"/>
          <c:y val="0.8877938829074936"/>
        </c:manualLayout>
      </c:layout>
      <c:overlay val="0"/>
      <c:txPr>
        <a:bodyPr/>
        <a:lstStyle/>
        <a:p>
          <a:pPr lvl="0">
            <a:defRPr b="0" i="0" sz="1000">
              <a:solidFill>
                <a:srgbClr val="000000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plotArea>
      <c:layout>
        <c:manualLayout>
          <c:xMode val="edge"/>
          <c:yMode val="edge"/>
          <c:x val="0.09178134192957424"/>
          <c:y val="0.032702555037763134"/>
          <c:w val="0.895057689936409"/>
          <c:h val="0.7240156409020301"/>
        </c:manualLayout>
      </c:layout>
      <c:lineChart>
        <c:ser>
          <c:idx val="0"/>
          <c:order val="0"/>
          <c:tx>
            <c:v>High Temp/Low OA/High Salinity </c:v>
          </c:tx>
          <c:spPr>
            <a:ln cmpd="sng" w="28575">
              <a:solidFill>
                <a:schemeClr val="accent6"/>
              </a:solidFill>
            </a:ln>
          </c:spPr>
          <c:marker>
            <c:symbol val="circle"/>
            <c:size val="5"/>
            <c:spPr>
              <a:solidFill>
                <a:schemeClr val="accent6"/>
              </a:solidFill>
              <a:ln cmpd="sng">
                <a:solidFill>
                  <a:schemeClr val="accent6"/>
                </a:solidFill>
              </a:ln>
            </c:spPr>
          </c:marker>
          <c:cat>
            <c:strRef>
              <c:f>'Survival Means'!$R$4:$W$4</c:f>
            </c:strRef>
          </c:cat>
          <c:val>
            <c:numRef>
              <c:f>'Survival Means'!$R$5:$W$5</c:f>
              <c:numCache/>
            </c:numRef>
          </c:val>
          <c:smooth val="0"/>
        </c:ser>
        <c:ser>
          <c:idx val="1"/>
          <c:order val="1"/>
          <c:tx>
            <c:v>High Temp/High OA/High Salinity </c:v>
          </c:tx>
          <c:spPr>
            <a:ln cmpd="sng" w="28575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cat>
            <c:strRef>
              <c:f>'Survival Means'!$R$4:$W$4</c:f>
            </c:strRef>
          </c:cat>
          <c:val>
            <c:numRef>
              <c:f>'Survival Means'!$R$6:$W$6</c:f>
              <c:numCache/>
            </c:numRef>
          </c:val>
          <c:smooth val="0"/>
        </c:ser>
        <c:ser>
          <c:idx val="2"/>
          <c:order val="2"/>
          <c:tx>
            <c:v>High Temp/Low OA/Low Salinity </c:v>
          </c:tx>
          <c:spPr>
            <a:ln cmpd="sng" w="28575">
              <a:solidFill>
                <a:schemeClr val="accent1"/>
              </a:solidFill>
            </a:ln>
          </c:spPr>
          <c:marker>
            <c:symbol val="circle"/>
            <c:size val="5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cat>
            <c:strRef>
              <c:f>'Survival Means'!$R$4:$W$4</c:f>
            </c:strRef>
          </c:cat>
          <c:val>
            <c:numRef>
              <c:f>'Survival Means'!$R$11:$W$11</c:f>
              <c:numCache/>
            </c:numRef>
          </c:val>
          <c:smooth val="0"/>
        </c:ser>
        <c:ser>
          <c:idx val="3"/>
          <c:order val="3"/>
          <c:tx>
            <c:v>High Temp/High OA/Low Salinity </c:v>
          </c:tx>
          <c:spPr>
            <a:ln cmpd="sng" w="28575">
              <a:solidFill>
                <a:schemeClr val="accent2"/>
              </a:solidFill>
            </a:ln>
          </c:spPr>
          <c:marker>
            <c:symbol val="circle"/>
            <c:size val="5"/>
            <c:spPr>
              <a:solidFill>
                <a:schemeClr val="accent2"/>
              </a:solidFill>
              <a:ln cmpd="sng">
                <a:solidFill>
                  <a:schemeClr val="accent2"/>
                </a:solidFill>
              </a:ln>
            </c:spPr>
          </c:marker>
          <c:cat>
            <c:strRef>
              <c:f>'Survival Means'!$R$4:$W$4</c:f>
            </c:strRef>
          </c:cat>
          <c:val>
            <c:numRef>
              <c:f>'Survival Means'!$R$7:$W$7</c:f>
              <c:numCache/>
            </c:numRef>
          </c:val>
          <c:smooth val="0"/>
        </c:ser>
        <c:ser>
          <c:idx val="4"/>
          <c:order val="4"/>
          <c:tx>
            <c:v>Low Temp/Low OA/High Salinity </c:v>
          </c:tx>
          <c:spPr>
            <a:ln cmpd="sng" w="28575">
              <a:solidFill>
                <a:schemeClr val="accent6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6"/>
              </a:solidFill>
              <a:ln cmpd="sng">
                <a:solidFill>
                  <a:schemeClr val="accent6"/>
                </a:solidFill>
              </a:ln>
            </c:spPr>
          </c:marker>
          <c:cat>
            <c:strRef>
              <c:f>'Survival Means'!$R$4:$W$4</c:f>
            </c:strRef>
          </c:cat>
          <c:val>
            <c:numRef>
              <c:f>'Survival Means'!$R$8:$W$8</c:f>
              <c:numCache/>
            </c:numRef>
          </c:val>
          <c:smooth val="0"/>
        </c:ser>
        <c:ser>
          <c:idx val="5"/>
          <c:order val="5"/>
          <c:tx>
            <c:v>Low Temp/High OA/High Salinity </c:v>
          </c:tx>
          <c:spPr>
            <a:ln cmpd="sng" w="28575">
              <a:solidFill>
                <a:schemeClr val="accent4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cat>
            <c:strRef>
              <c:f>'Survival Means'!$R$4:$W$4</c:f>
            </c:strRef>
          </c:cat>
          <c:val>
            <c:numRef>
              <c:f>'Survival Means'!$R$9:$W$9</c:f>
              <c:numCache/>
            </c:numRef>
          </c:val>
          <c:smooth val="0"/>
        </c:ser>
        <c:ser>
          <c:idx val="6"/>
          <c:order val="6"/>
          <c:tx>
            <c:v>Low Temp/Low OA/Low Salinity </c:v>
          </c:tx>
          <c:spPr>
            <a:ln cmpd="sng" w="28575">
              <a:solidFill>
                <a:schemeClr val="accent1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cat>
            <c:strRef>
              <c:f>'Survival Means'!$R$4:$W$4</c:f>
            </c:strRef>
          </c:cat>
          <c:val>
            <c:numRef>
              <c:f>'Survival Means'!$R$12:$W$12</c:f>
              <c:numCache/>
            </c:numRef>
          </c:val>
          <c:smooth val="0"/>
        </c:ser>
        <c:ser>
          <c:idx val="7"/>
          <c:order val="7"/>
          <c:tx>
            <c:v>Low Temp/High OA/Low Salinity </c:v>
          </c:tx>
          <c:spPr>
            <a:ln cmpd="sng" w="28575">
              <a:solidFill>
                <a:schemeClr val="accent2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2"/>
              </a:solidFill>
              <a:ln cmpd="sng">
                <a:solidFill>
                  <a:schemeClr val="accent2"/>
                </a:solidFill>
              </a:ln>
            </c:spPr>
          </c:marker>
          <c:cat>
            <c:strRef>
              <c:f>'Survival Means'!$R$4:$W$4</c:f>
            </c:strRef>
          </c:cat>
          <c:val>
            <c:numRef>
              <c:f>'Survival Means'!$R$10:$W$10</c:f>
              <c:numCache/>
            </c:numRef>
          </c:val>
          <c:smooth val="0"/>
        </c:ser>
        <c:axId val="1005598883"/>
        <c:axId val="1365706416"/>
      </c:lineChart>
      <c:catAx>
        <c:axId val="100559888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1" i="0" sz="1200">
                    <a:solidFill>
                      <a:srgbClr val="000000"/>
                    </a:solidFill>
                    <a:latin typeface="+mn-lt"/>
                  </a:defRPr>
                </a:pPr>
                <a:r>
                  <a:rPr b="1" i="0" sz="1200">
                    <a:solidFill>
                      <a:srgbClr val="000000"/>
                    </a:solidFill>
                    <a:latin typeface="+mn-lt"/>
                  </a:rPr>
                  <a:t>Age (days)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1100">
                <a:solidFill>
                  <a:srgbClr val="000000"/>
                </a:solidFill>
                <a:latin typeface="+mn-lt"/>
              </a:defRPr>
            </a:pPr>
          </a:p>
        </c:txPr>
        <c:crossAx val="1365706416"/>
      </c:catAx>
      <c:valAx>
        <c:axId val="1365706416"/>
        <c:scaling>
          <c:orientation val="minMax"/>
          <c:max val="0.5"/>
        </c:scaling>
        <c:delete val="0"/>
        <c:axPos val="l"/>
        <c:title>
          <c:tx>
            <c:rich>
              <a:bodyPr/>
              <a:lstStyle/>
              <a:p>
                <a:pPr lvl="0">
                  <a:defRPr b="1" i="0" sz="1200">
                    <a:solidFill>
                      <a:srgbClr val="000000"/>
                    </a:solidFill>
                    <a:latin typeface="+mn-lt"/>
                  </a:defRPr>
                </a:pPr>
                <a:r>
                  <a:rPr b="1" i="0" sz="1200">
                    <a:solidFill>
                      <a:srgbClr val="000000"/>
                    </a:solidFill>
                    <a:latin typeface="+mn-lt"/>
                  </a:rPr>
                  <a:t>Survival</a:t>
                </a:r>
              </a:p>
            </c:rich>
          </c:tx>
          <c:overlay val="0"/>
        </c:title>
        <c:numFmt formatCode="0%" sourceLinked="0"/>
        <c:majorTickMark val="in"/>
        <c:minorTickMark val="none"/>
        <c:tickLblPos val="nextTo"/>
        <c:spPr>
          <a:ln/>
        </c:spPr>
        <c:txPr>
          <a:bodyPr/>
          <a:lstStyle/>
          <a:p>
            <a:pPr lvl="0">
              <a:defRPr b="0" i="0" sz="1100">
                <a:solidFill>
                  <a:srgbClr val="000000"/>
                </a:solidFill>
                <a:latin typeface="+mn-lt"/>
              </a:defRPr>
            </a:pPr>
          </a:p>
        </c:txPr>
        <c:crossAx val="1005598883"/>
      </c:valAx>
    </c:plotArea>
    <c:legend>
      <c:legendPos val="b"/>
      <c:layout>
        <c:manualLayout>
          <c:xMode val="edge"/>
          <c:yMode val="edge"/>
          <c:x val="0.029835805596765807"/>
          <c:y val="0.8877938829074936"/>
        </c:manualLayout>
      </c:layout>
      <c:overlay val="0"/>
      <c:txPr>
        <a:bodyPr/>
        <a:lstStyle/>
        <a:p>
          <a:pPr lvl="0">
            <a:defRPr b="0" i="0" sz="1000">
              <a:solidFill>
                <a:srgbClr val="000000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plotArea>
      <c:layout>
        <c:manualLayout>
          <c:xMode val="edge"/>
          <c:yMode val="edge"/>
          <c:x val="0.09178134192957424"/>
          <c:y val="0.032702555037763134"/>
          <c:w val="0.895057689936409"/>
          <c:h val="0.7240156409020301"/>
        </c:manualLayout>
      </c:layout>
      <c:lineChart>
        <c:ser>
          <c:idx val="0"/>
          <c:order val="0"/>
          <c:tx>
            <c:v>High Temp/Low OA/High Salinity </c:v>
          </c:tx>
          <c:spPr>
            <a:ln cmpd="sng" w="28575">
              <a:solidFill>
                <a:schemeClr val="accent6"/>
              </a:solidFill>
            </a:ln>
          </c:spPr>
          <c:marker>
            <c:symbol val="circle"/>
            <c:size val="5"/>
            <c:spPr>
              <a:solidFill>
                <a:schemeClr val="accent6"/>
              </a:solidFill>
              <a:ln cmpd="sng">
                <a:solidFill>
                  <a:schemeClr val="accent6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Means'!$O$5:$W$5</c:f>
              <c:numCache/>
            </c:numRef>
          </c:val>
          <c:smooth val="0"/>
        </c:ser>
        <c:ser>
          <c:idx val="1"/>
          <c:order val="1"/>
          <c:tx>
            <c:v>High Temp/High OA/High Salinity </c:v>
          </c:tx>
          <c:spPr>
            <a:ln cmpd="sng" w="28575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Means'!$O$6:$W$6</c:f>
              <c:numCache/>
            </c:numRef>
          </c:val>
          <c:smooth val="0"/>
        </c:ser>
        <c:ser>
          <c:idx val="2"/>
          <c:order val="2"/>
          <c:tx>
            <c:v>High Temp/Low OA/Low Salinity </c:v>
          </c:tx>
          <c:spPr>
            <a:ln cmpd="sng" w="28575">
              <a:solidFill>
                <a:schemeClr val="accent1"/>
              </a:solidFill>
            </a:ln>
          </c:spPr>
          <c:marker>
            <c:symbol val="circle"/>
            <c:size val="5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Means'!$O$11:$W$11</c:f>
              <c:numCache/>
            </c:numRef>
          </c:val>
          <c:smooth val="0"/>
        </c:ser>
        <c:ser>
          <c:idx val="3"/>
          <c:order val="3"/>
          <c:tx>
            <c:v>High Temp/High OA/Low Salinity </c:v>
          </c:tx>
          <c:spPr>
            <a:ln cmpd="sng" w="28575">
              <a:solidFill>
                <a:schemeClr val="accent2"/>
              </a:solidFill>
            </a:ln>
          </c:spPr>
          <c:marker>
            <c:symbol val="circle"/>
            <c:size val="5"/>
            <c:spPr>
              <a:solidFill>
                <a:schemeClr val="accent2"/>
              </a:solidFill>
              <a:ln cmpd="sng">
                <a:solidFill>
                  <a:schemeClr val="accent2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Means'!$O$7:$W$7</c:f>
              <c:numCache/>
            </c:numRef>
          </c:val>
          <c:smooth val="0"/>
        </c:ser>
        <c:ser>
          <c:idx val="4"/>
          <c:order val="4"/>
          <c:tx>
            <c:v>Low Temp/Low OA/High Salinity </c:v>
          </c:tx>
          <c:spPr>
            <a:ln cmpd="sng" w="28575">
              <a:solidFill>
                <a:schemeClr val="accent6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6"/>
              </a:solidFill>
              <a:ln cmpd="sng">
                <a:solidFill>
                  <a:schemeClr val="accent6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Means'!$O$8:$W$8</c:f>
              <c:numCache/>
            </c:numRef>
          </c:val>
          <c:smooth val="0"/>
        </c:ser>
        <c:ser>
          <c:idx val="5"/>
          <c:order val="5"/>
          <c:tx>
            <c:v>Low Temp/High OA/High Salinity </c:v>
          </c:tx>
          <c:spPr>
            <a:ln cmpd="sng" w="28575">
              <a:solidFill>
                <a:schemeClr val="accent4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Means'!$O$9:$W$9</c:f>
              <c:numCache/>
            </c:numRef>
          </c:val>
          <c:smooth val="0"/>
        </c:ser>
        <c:ser>
          <c:idx val="6"/>
          <c:order val="6"/>
          <c:tx>
            <c:v>Low Temp/Low OA/Low Salinity </c:v>
          </c:tx>
          <c:spPr>
            <a:ln cmpd="sng" w="28575">
              <a:solidFill>
                <a:schemeClr val="accent1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Means'!$O$12:$W$12</c:f>
              <c:numCache/>
            </c:numRef>
          </c:val>
          <c:smooth val="0"/>
        </c:ser>
        <c:ser>
          <c:idx val="7"/>
          <c:order val="7"/>
          <c:tx>
            <c:v>Low Temp/High OA/Low Salinity </c:v>
          </c:tx>
          <c:spPr>
            <a:ln cmpd="sng" w="28575">
              <a:solidFill>
                <a:schemeClr val="accent2"/>
              </a:solidFill>
              <a:prstDash val="sysDot"/>
            </a:ln>
          </c:spPr>
          <c:marker>
            <c:symbol val="circle"/>
            <c:size val="5"/>
            <c:spPr>
              <a:solidFill>
                <a:schemeClr val="accent2"/>
              </a:solidFill>
              <a:ln cmpd="sng">
                <a:solidFill>
                  <a:schemeClr val="accent2"/>
                </a:solidFill>
              </a:ln>
            </c:spPr>
          </c:marker>
          <c:cat>
            <c:strRef>
              <c:f>'Survival Means'!$O$4:$W$4</c:f>
            </c:strRef>
          </c:cat>
          <c:val>
            <c:numRef>
              <c:f>'Survival Means'!$O$10:$W$10</c:f>
              <c:numCache/>
            </c:numRef>
          </c:val>
          <c:smooth val="0"/>
        </c:ser>
        <c:axId val="873090733"/>
        <c:axId val="1621630972"/>
      </c:lineChart>
      <c:catAx>
        <c:axId val="87309073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1" i="0" sz="1200">
                    <a:solidFill>
                      <a:srgbClr val="000000"/>
                    </a:solidFill>
                    <a:latin typeface="+mn-lt"/>
                  </a:defRPr>
                </a:pPr>
                <a:r>
                  <a:rPr b="1" i="0" sz="1200">
                    <a:solidFill>
                      <a:srgbClr val="000000"/>
                    </a:solidFill>
                    <a:latin typeface="+mn-lt"/>
                  </a:rPr>
                  <a:t>Age (days)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1100">
                <a:solidFill>
                  <a:srgbClr val="000000"/>
                </a:solidFill>
                <a:latin typeface="+mn-lt"/>
              </a:defRPr>
            </a:pPr>
          </a:p>
        </c:txPr>
        <c:crossAx val="1621630972"/>
      </c:catAx>
      <c:valAx>
        <c:axId val="1621630972"/>
        <c:scaling>
          <c:orientation val="minMax"/>
          <c:max val="1.0"/>
        </c:scaling>
        <c:delete val="0"/>
        <c:axPos val="l"/>
        <c:title>
          <c:tx>
            <c:rich>
              <a:bodyPr/>
              <a:lstStyle/>
              <a:p>
                <a:pPr lvl="0">
                  <a:defRPr b="1" i="0" sz="1200">
                    <a:solidFill>
                      <a:srgbClr val="000000"/>
                    </a:solidFill>
                    <a:latin typeface="+mn-lt"/>
                  </a:defRPr>
                </a:pPr>
                <a:r>
                  <a:rPr b="1" i="0" sz="1200">
                    <a:solidFill>
                      <a:srgbClr val="000000"/>
                    </a:solidFill>
                    <a:latin typeface="+mn-lt"/>
                  </a:rPr>
                  <a:t>Survival</a:t>
                </a:r>
              </a:p>
            </c:rich>
          </c:tx>
          <c:overlay val="0"/>
        </c:title>
        <c:numFmt formatCode="0%" sourceLinked="0"/>
        <c:majorTickMark val="in"/>
        <c:minorTickMark val="none"/>
        <c:tickLblPos val="nextTo"/>
        <c:spPr>
          <a:ln/>
        </c:spPr>
        <c:txPr>
          <a:bodyPr/>
          <a:lstStyle/>
          <a:p>
            <a:pPr lvl="0">
              <a:defRPr b="0" i="0" sz="1100">
                <a:solidFill>
                  <a:srgbClr val="000000"/>
                </a:solidFill>
                <a:latin typeface="+mn-lt"/>
              </a:defRPr>
            </a:pPr>
          </a:p>
        </c:txPr>
        <c:crossAx val="873090733"/>
      </c:valAx>
    </c:plotArea>
    <c:legend>
      <c:legendPos val="b"/>
      <c:layout>
        <c:manualLayout>
          <c:xMode val="edge"/>
          <c:yMode val="edge"/>
          <c:x val="0.029835805596765807"/>
          <c:y val="0.8877938829074936"/>
        </c:manualLayout>
      </c:layout>
      <c:overlay val="0"/>
      <c:txPr>
        <a:bodyPr/>
        <a:lstStyle/>
        <a:p>
          <a:pPr lvl="0">
            <a:defRPr b="0" i="0" sz="1000">
              <a:solidFill>
                <a:srgbClr val="000000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85725</xdr:colOff>
      <xdr:row>18</xdr:row>
      <xdr:rowOff>38100</xdr:rowOff>
    </xdr:from>
    <xdr:ext cx="1876425" cy="254317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533400</xdr:colOff>
      <xdr:row>10</xdr:row>
      <xdr:rowOff>28575</xdr:rowOff>
    </xdr:from>
    <xdr:ext cx="2238375" cy="296227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733425</xdr:colOff>
      <xdr:row>12</xdr:row>
      <xdr:rowOff>123825</xdr:rowOff>
    </xdr:from>
    <xdr:ext cx="9953625" cy="4667250"/>
    <xdr:graphicFrame>
      <xdr:nvGraphicFramePr>
        <xdr:cNvPr id="1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14</xdr:col>
      <xdr:colOff>342900</xdr:colOff>
      <xdr:row>24</xdr:row>
      <xdr:rowOff>104775</xdr:rowOff>
    </xdr:from>
    <xdr:ext cx="9486900" cy="5295900"/>
    <xdr:graphicFrame>
      <xdr:nvGraphicFramePr>
        <xdr:cNvPr id="2" name="Chart 2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24</xdr:col>
      <xdr:colOff>733425</xdr:colOff>
      <xdr:row>4</xdr:row>
      <xdr:rowOff>123825</xdr:rowOff>
    </xdr:from>
    <xdr:ext cx="9953625" cy="4667250"/>
    <xdr:graphicFrame>
      <xdr:nvGraphicFramePr>
        <xdr:cNvPr id="3" name="Chart 3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" width="8.71"/>
    <col customWidth="1" min="3" max="3" width="10.86"/>
    <col customWidth="1" min="4" max="4" width="12.57"/>
    <col customWidth="1" min="5" max="6" width="8.71"/>
  </cols>
  <sheetData>
    <row r="1" ht="14.25" customHeight="1"/>
    <row r="2" ht="14.25" customHeight="1">
      <c r="A2" s="1" t="s">
        <v>0</v>
      </c>
    </row>
    <row r="3" ht="14.25" customHeight="1">
      <c r="A3" s="1"/>
      <c r="B3" s="1" t="s">
        <v>1</v>
      </c>
    </row>
    <row r="4" ht="14.25" customHeight="1">
      <c r="B4" s="1" t="s">
        <v>2</v>
      </c>
    </row>
    <row r="5" ht="14.25" customHeight="1">
      <c r="B5" s="1" t="s">
        <v>3</v>
      </c>
    </row>
    <row r="6" ht="14.25" customHeight="1">
      <c r="B6" s="1" t="s">
        <v>4</v>
      </c>
    </row>
    <row r="7" ht="14.25" customHeight="1"/>
    <row r="8" ht="14.25" customHeight="1">
      <c r="A8" s="1" t="s">
        <v>5</v>
      </c>
    </row>
    <row r="9" ht="14.25" customHeight="1"/>
    <row r="10" ht="14.25" customHeight="1">
      <c r="C10" s="1" t="s">
        <v>6</v>
      </c>
      <c r="D10" s="1" t="s">
        <v>7</v>
      </c>
      <c r="E10" s="1" t="s">
        <v>8</v>
      </c>
    </row>
    <row r="11" ht="14.25" customHeight="1">
      <c r="B11" s="1" t="s">
        <v>9</v>
      </c>
    </row>
    <row r="12" ht="14.25" customHeight="1">
      <c r="B12" s="1" t="s">
        <v>10</v>
      </c>
    </row>
    <row r="13" ht="14.25" customHeight="1"/>
    <row r="14" ht="14.25" customHeight="1"/>
    <row r="15" ht="14.25" customHeight="1"/>
    <row r="16" ht="14.25" customHeight="1">
      <c r="A16" s="1" t="s">
        <v>11</v>
      </c>
    </row>
    <row r="17" ht="14.25" customHeight="1">
      <c r="B17" s="1" t="s">
        <v>12</v>
      </c>
    </row>
    <row r="18" ht="14.25" customHeight="1">
      <c r="C18" s="1" t="s">
        <v>13</v>
      </c>
    </row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57"/>
    <col customWidth="1" min="2" max="2" width="17.43"/>
    <col customWidth="1" min="3" max="4" width="9.14"/>
    <col customWidth="1" min="5" max="5" width="7.29"/>
    <col customWidth="1" min="6" max="6" width="6.57"/>
    <col customWidth="1" min="7" max="7" width="6.43"/>
    <col customWidth="1" min="8" max="8" width="6.57"/>
    <col customWidth="1" min="9" max="9" width="9.57"/>
    <col customWidth="1" min="10" max="10" width="10.0"/>
    <col customWidth="1" min="11" max="11" width="8.14"/>
    <col customWidth="1" min="12" max="15" width="11.43"/>
    <col customWidth="1" min="16" max="20" width="8.57"/>
    <col customWidth="1" min="21" max="21" width="14.0"/>
    <col customWidth="1" min="22" max="24" width="7.57"/>
  </cols>
  <sheetData>
    <row r="1" ht="15.0" customHeight="1">
      <c r="A1" s="52" t="s">
        <v>96</v>
      </c>
      <c r="D1" s="6"/>
      <c r="M1" s="71"/>
      <c r="N1" s="71"/>
      <c r="O1" s="71"/>
      <c r="S1" s="95"/>
    </row>
    <row r="2" ht="15.0" customHeight="1">
      <c r="A2" s="11" t="s">
        <v>29</v>
      </c>
      <c r="D2" s="6"/>
      <c r="M2" s="71"/>
      <c r="N2" s="71"/>
      <c r="O2" s="71"/>
      <c r="S2" s="95"/>
    </row>
    <row r="3">
      <c r="A3" s="16"/>
      <c r="B3" s="12" t="s">
        <v>30</v>
      </c>
      <c r="C3" s="13" t="s">
        <v>31</v>
      </c>
      <c r="D3" s="14" t="s">
        <v>73</v>
      </c>
      <c r="E3" s="15" t="s">
        <v>33</v>
      </c>
      <c r="F3" s="16" t="s">
        <v>34</v>
      </c>
      <c r="G3" s="16" t="s">
        <v>35</v>
      </c>
      <c r="H3" s="16" t="s">
        <v>36</v>
      </c>
      <c r="I3" s="12" t="s">
        <v>97</v>
      </c>
      <c r="J3" s="12" t="s">
        <v>38</v>
      </c>
      <c r="K3" s="12" t="s">
        <v>62</v>
      </c>
      <c r="L3" s="12" t="s">
        <v>40</v>
      </c>
      <c r="M3" s="72" t="s">
        <v>84</v>
      </c>
      <c r="N3" s="96" t="s">
        <v>98</v>
      </c>
      <c r="O3" s="72" t="s">
        <v>86</v>
      </c>
      <c r="P3" s="66" t="s">
        <v>87</v>
      </c>
      <c r="Q3" s="38" t="s">
        <v>88</v>
      </c>
      <c r="S3" s="97"/>
      <c r="T3" s="96" t="s">
        <v>98</v>
      </c>
      <c r="U3" s="53" t="s">
        <v>90</v>
      </c>
      <c r="V3" s="12" t="s">
        <v>82</v>
      </c>
      <c r="W3" s="12" t="s">
        <v>81</v>
      </c>
      <c r="X3" s="16" t="s">
        <v>80</v>
      </c>
    </row>
    <row r="4">
      <c r="A4" s="21"/>
      <c r="B4" s="18" t="s">
        <v>42</v>
      </c>
      <c r="C4" s="19" t="s">
        <v>43</v>
      </c>
      <c r="D4" s="20">
        <v>1.0</v>
      </c>
      <c r="E4" s="98">
        <v>10.0</v>
      </c>
      <c r="F4" s="98">
        <v>14.0</v>
      </c>
      <c r="G4" s="98">
        <v>15.0</v>
      </c>
      <c r="H4" s="21"/>
      <c r="I4" s="92">
        <v>100.0</v>
      </c>
      <c r="J4" s="92">
        <v>40.0</v>
      </c>
      <c r="K4" s="22">
        <f t="shared" ref="K4:K27" si="1">(AVERAGE(E4:H4)/(I4))*1000</f>
        <v>130</v>
      </c>
      <c r="L4" s="23">
        <f t="shared" ref="L4:L27" si="2">K4*J4</f>
        <v>5200</v>
      </c>
      <c r="M4" s="63">
        <f t="shared" ref="M4:M9" si="3">K4*(500/1000)</f>
        <v>65</v>
      </c>
      <c r="N4" s="99"/>
      <c r="O4" s="63">
        <f t="shared" ref="O4:O11" si="4">(K4*J4)-SUM(E4:H4)-M4-N4</f>
        <v>5096</v>
      </c>
      <c r="P4" s="63">
        <f t="shared" ref="P4:P27" si="5">(15000)-SUM(E4:H4)-(M4)-N4</f>
        <v>14896</v>
      </c>
      <c r="Q4" s="76">
        <f t="shared" ref="Q4:Q27" si="6">O4/P4</f>
        <v>0.3421052632</v>
      </c>
      <c r="R4" s="77"/>
      <c r="S4" s="100"/>
      <c r="T4" s="99">
        <v>90.0</v>
      </c>
      <c r="U4" s="78">
        <f t="shared" ref="U4:U27" si="7">O4/1000</f>
        <v>5.096</v>
      </c>
      <c r="V4" s="75"/>
      <c r="W4" s="74"/>
      <c r="X4" s="73"/>
    </row>
    <row r="5">
      <c r="B5" s="18" t="s">
        <v>42</v>
      </c>
      <c r="C5" s="6" t="s">
        <v>44</v>
      </c>
      <c r="D5" s="20">
        <v>2.0</v>
      </c>
      <c r="E5" s="101">
        <v>11.0</v>
      </c>
      <c r="F5" s="102"/>
      <c r="G5" s="101">
        <v>14.0</v>
      </c>
      <c r="I5" s="92">
        <v>100.0</v>
      </c>
      <c r="J5" s="92">
        <v>40.0</v>
      </c>
      <c r="K5" s="22">
        <f t="shared" si="1"/>
        <v>125</v>
      </c>
      <c r="L5" s="23">
        <f t="shared" si="2"/>
        <v>5000</v>
      </c>
      <c r="M5" s="63">
        <f t="shared" si="3"/>
        <v>62.5</v>
      </c>
      <c r="N5" s="99"/>
      <c r="O5" s="63">
        <f t="shared" si="4"/>
        <v>4912.5</v>
      </c>
      <c r="P5" s="63">
        <f t="shared" si="5"/>
        <v>14912.5</v>
      </c>
      <c r="Q5" s="76">
        <f t="shared" si="6"/>
        <v>0.3294216262</v>
      </c>
      <c r="S5" s="103"/>
      <c r="T5" s="99">
        <v>100.0</v>
      </c>
      <c r="U5" s="71">
        <f t="shared" si="7"/>
        <v>4.9125</v>
      </c>
      <c r="V5" s="75"/>
      <c r="W5" s="74"/>
      <c r="X5" s="79"/>
    </row>
    <row r="6">
      <c r="B6" s="18" t="s">
        <v>42</v>
      </c>
      <c r="C6" s="19" t="s">
        <v>45</v>
      </c>
      <c r="D6" s="20">
        <v>3.0</v>
      </c>
      <c r="E6" s="101">
        <v>6.0</v>
      </c>
      <c r="F6" s="101">
        <v>5.0</v>
      </c>
      <c r="G6" s="101">
        <v>5.0</v>
      </c>
      <c r="I6" s="92">
        <v>100.0</v>
      </c>
      <c r="J6" s="92">
        <v>40.0</v>
      </c>
      <c r="K6" s="22">
        <f t="shared" si="1"/>
        <v>53.33333333</v>
      </c>
      <c r="L6" s="23">
        <f t="shared" si="2"/>
        <v>2133.333333</v>
      </c>
      <c r="M6" s="80">
        <f t="shared" si="3"/>
        <v>26.66666667</v>
      </c>
      <c r="N6" s="80"/>
      <c r="O6" s="80">
        <f t="shared" si="4"/>
        <v>2090.666667</v>
      </c>
      <c r="P6" s="80">
        <f t="shared" si="5"/>
        <v>14957.33333</v>
      </c>
      <c r="Q6" s="81">
        <f t="shared" si="6"/>
        <v>0.139775361</v>
      </c>
      <c r="S6" s="103"/>
      <c r="U6" s="71">
        <f t="shared" si="7"/>
        <v>2.090666667</v>
      </c>
      <c r="V6" s="75"/>
      <c r="W6" s="74"/>
      <c r="X6" s="79"/>
    </row>
    <row r="7">
      <c r="A7" s="27"/>
      <c r="B7" s="24" t="s">
        <v>46</v>
      </c>
      <c r="C7" s="25" t="s">
        <v>43</v>
      </c>
      <c r="D7" s="26">
        <v>4.0</v>
      </c>
      <c r="E7" s="104">
        <v>21.0</v>
      </c>
      <c r="F7" s="104">
        <v>27.0</v>
      </c>
      <c r="G7" s="104">
        <v>19.0</v>
      </c>
      <c r="H7" s="104"/>
      <c r="I7" s="105">
        <v>100.0</v>
      </c>
      <c r="J7" s="105">
        <v>10.0</v>
      </c>
      <c r="K7" s="29">
        <f t="shared" si="1"/>
        <v>223.3333333</v>
      </c>
      <c r="L7" s="30">
        <f t="shared" si="2"/>
        <v>2233.333333</v>
      </c>
      <c r="M7" s="63">
        <f t="shared" si="3"/>
        <v>111.6666667</v>
      </c>
      <c r="N7" s="63"/>
      <c r="O7" s="63">
        <f t="shared" si="4"/>
        <v>2054.666667</v>
      </c>
      <c r="P7" s="63">
        <f t="shared" si="5"/>
        <v>14821.33333</v>
      </c>
      <c r="Q7" s="76">
        <f t="shared" si="6"/>
        <v>0.1386290032</v>
      </c>
      <c r="R7" s="27"/>
      <c r="S7" s="100"/>
      <c r="T7" s="77"/>
      <c r="U7" s="78">
        <f t="shared" si="7"/>
        <v>2.054666667</v>
      </c>
      <c r="V7" s="84"/>
      <c r="W7" s="83"/>
      <c r="X7" s="82"/>
    </row>
    <row r="8">
      <c r="B8" s="18" t="s">
        <v>46</v>
      </c>
      <c r="C8" s="6" t="s">
        <v>44</v>
      </c>
      <c r="D8" s="20">
        <v>5.0</v>
      </c>
      <c r="E8" s="106">
        <v>41.0</v>
      </c>
      <c r="F8" s="106">
        <v>15.0</v>
      </c>
      <c r="G8" s="106">
        <v>35.0</v>
      </c>
      <c r="H8" s="106">
        <v>32.0</v>
      </c>
      <c r="I8" s="92">
        <v>100.0</v>
      </c>
      <c r="J8" s="92">
        <v>10.0</v>
      </c>
      <c r="K8" s="22">
        <f t="shared" si="1"/>
        <v>307.5</v>
      </c>
      <c r="L8" s="23">
        <f t="shared" si="2"/>
        <v>3075</v>
      </c>
      <c r="M8" s="63">
        <f t="shared" si="3"/>
        <v>153.75</v>
      </c>
      <c r="N8" s="63"/>
      <c r="O8" s="63">
        <f t="shared" si="4"/>
        <v>2798.25</v>
      </c>
      <c r="P8" s="63">
        <f t="shared" si="5"/>
        <v>14723.25</v>
      </c>
      <c r="Q8" s="76">
        <f t="shared" si="6"/>
        <v>0.1900565432</v>
      </c>
      <c r="S8" s="103"/>
      <c r="U8" s="71">
        <f t="shared" si="7"/>
        <v>2.79825</v>
      </c>
      <c r="V8" s="85"/>
      <c r="W8" s="74"/>
      <c r="X8" s="79"/>
    </row>
    <row r="9">
      <c r="B9" s="18" t="s">
        <v>46</v>
      </c>
      <c r="C9" s="19" t="s">
        <v>45</v>
      </c>
      <c r="D9" s="20">
        <v>6.0</v>
      </c>
      <c r="E9" s="106">
        <v>18.0</v>
      </c>
      <c r="F9" s="106">
        <v>16.0</v>
      </c>
      <c r="G9" s="106">
        <v>13.0</v>
      </c>
      <c r="I9" s="92">
        <v>100.0</v>
      </c>
      <c r="J9" s="92">
        <v>20.0</v>
      </c>
      <c r="K9" s="22">
        <f t="shared" si="1"/>
        <v>156.6666667</v>
      </c>
      <c r="L9" s="23">
        <f t="shared" si="2"/>
        <v>3133.333333</v>
      </c>
      <c r="M9" s="80">
        <f t="shared" si="3"/>
        <v>78.33333333</v>
      </c>
      <c r="N9" s="80"/>
      <c r="O9" s="80">
        <f t="shared" si="4"/>
        <v>3008</v>
      </c>
      <c r="P9" s="80">
        <f t="shared" si="5"/>
        <v>14874.66667</v>
      </c>
      <c r="Q9" s="81">
        <f t="shared" si="6"/>
        <v>0.202223019</v>
      </c>
      <c r="S9" s="103"/>
      <c r="U9" s="71">
        <f t="shared" si="7"/>
        <v>3.008</v>
      </c>
      <c r="V9" s="85"/>
      <c r="W9" s="74"/>
      <c r="X9" s="79"/>
    </row>
    <row r="10">
      <c r="A10" s="27"/>
      <c r="B10" s="24" t="s">
        <v>47</v>
      </c>
      <c r="C10" s="25" t="s">
        <v>43</v>
      </c>
      <c r="D10" s="26">
        <v>7.0</v>
      </c>
      <c r="E10" s="104">
        <v>2.0</v>
      </c>
      <c r="F10" s="104">
        <v>1.0</v>
      </c>
      <c r="G10" s="27"/>
      <c r="H10" s="27"/>
      <c r="I10" s="105">
        <v>500.0</v>
      </c>
      <c r="J10" s="105">
        <v>20.0</v>
      </c>
      <c r="K10" s="29">
        <f t="shared" si="1"/>
        <v>3</v>
      </c>
      <c r="L10" s="30">
        <f t="shared" si="2"/>
        <v>60</v>
      </c>
      <c r="M10" s="63"/>
      <c r="N10" s="63"/>
      <c r="O10" s="63">
        <f t="shared" si="4"/>
        <v>57</v>
      </c>
      <c r="P10" s="63">
        <f t="shared" si="5"/>
        <v>14997</v>
      </c>
      <c r="Q10" s="76">
        <f t="shared" si="6"/>
        <v>0.003800760152</v>
      </c>
      <c r="R10" s="27"/>
      <c r="S10" s="100"/>
      <c r="T10" s="77"/>
      <c r="U10" s="78">
        <f t="shared" si="7"/>
        <v>0.057</v>
      </c>
      <c r="V10" s="84"/>
      <c r="W10" s="86"/>
      <c r="X10" s="82"/>
    </row>
    <row r="11">
      <c r="B11" s="18" t="s">
        <v>47</v>
      </c>
      <c r="C11" s="6" t="s">
        <v>44</v>
      </c>
      <c r="D11" s="20">
        <v>8.0</v>
      </c>
      <c r="E11" s="106">
        <v>5.0</v>
      </c>
      <c r="F11" s="106">
        <v>3.0</v>
      </c>
      <c r="G11" s="106">
        <v>0.0</v>
      </c>
      <c r="H11" s="106">
        <v>1.0</v>
      </c>
      <c r="I11" s="92">
        <v>100.0</v>
      </c>
      <c r="J11" s="92">
        <v>10.0</v>
      </c>
      <c r="K11" s="22">
        <f t="shared" si="1"/>
        <v>22.5</v>
      </c>
      <c r="L11" s="23">
        <f t="shared" si="2"/>
        <v>225</v>
      </c>
      <c r="M11" s="63">
        <f>K11*(500/1000)</f>
        <v>11.25</v>
      </c>
      <c r="N11" s="63"/>
      <c r="O11" s="63">
        <f t="shared" si="4"/>
        <v>204.75</v>
      </c>
      <c r="P11" s="63">
        <f t="shared" si="5"/>
        <v>14979.75</v>
      </c>
      <c r="Q11" s="76">
        <f t="shared" si="6"/>
        <v>0.01366845241</v>
      </c>
      <c r="S11" s="103"/>
      <c r="U11" s="71">
        <f t="shared" si="7"/>
        <v>0.20475</v>
      </c>
      <c r="V11" s="85"/>
      <c r="W11" s="87"/>
      <c r="X11" s="79"/>
    </row>
    <row r="12">
      <c r="B12" s="18" t="s">
        <v>47</v>
      </c>
      <c r="C12" s="19" t="s">
        <v>45</v>
      </c>
      <c r="D12" s="20">
        <v>9.0</v>
      </c>
      <c r="I12" s="21"/>
      <c r="J12" s="21"/>
      <c r="K12" s="22" t="str">
        <f t="shared" si="1"/>
        <v>#DIV/0!</v>
      </c>
      <c r="L12" s="23" t="str">
        <f t="shared" si="2"/>
        <v>#DIV/0!</v>
      </c>
      <c r="M12" s="80"/>
      <c r="N12" s="80"/>
      <c r="O12" s="80">
        <v>0.0</v>
      </c>
      <c r="P12" s="80">
        <f t="shared" si="5"/>
        <v>15000</v>
      </c>
      <c r="Q12" s="81">
        <f t="shared" si="6"/>
        <v>0</v>
      </c>
      <c r="S12" s="103"/>
      <c r="U12" s="71">
        <f t="shared" si="7"/>
        <v>0</v>
      </c>
      <c r="V12" s="85"/>
      <c r="W12" s="87"/>
      <c r="X12" s="79"/>
    </row>
    <row r="13">
      <c r="A13" s="27"/>
      <c r="B13" s="24" t="s">
        <v>48</v>
      </c>
      <c r="C13" s="25" t="s">
        <v>43</v>
      </c>
      <c r="D13" s="26">
        <v>10.0</v>
      </c>
      <c r="E13" s="104">
        <v>1.0</v>
      </c>
      <c r="F13" s="104">
        <v>1.0</v>
      </c>
      <c r="G13" s="104">
        <v>0.0</v>
      </c>
      <c r="H13" s="27"/>
      <c r="I13" s="105">
        <v>100.0</v>
      </c>
      <c r="J13" s="105">
        <v>20.0</v>
      </c>
      <c r="K13" s="29">
        <f t="shared" si="1"/>
        <v>6.666666667</v>
      </c>
      <c r="L13" s="30">
        <f t="shared" si="2"/>
        <v>133.3333333</v>
      </c>
      <c r="M13" s="63"/>
      <c r="N13" s="63"/>
      <c r="O13" s="63">
        <f t="shared" ref="O13:O18" si="8">(K13*J13)-SUM(E13:H13)-M13-N13</f>
        <v>131.3333333</v>
      </c>
      <c r="P13" s="63">
        <f t="shared" si="5"/>
        <v>14998</v>
      </c>
      <c r="Q13" s="76">
        <f t="shared" si="6"/>
        <v>0.008756723119</v>
      </c>
      <c r="R13" s="27"/>
      <c r="S13" s="100"/>
      <c r="T13" s="77"/>
      <c r="U13" s="78">
        <f t="shared" si="7"/>
        <v>0.1313333333</v>
      </c>
      <c r="V13" s="89"/>
      <c r="W13" s="83"/>
      <c r="X13" s="88"/>
      <c r="Y13" s="106" t="s">
        <v>99</v>
      </c>
    </row>
    <row r="14">
      <c r="B14" s="18" t="s">
        <v>48</v>
      </c>
      <c r="C14" s="6" t="s">
        <v>44</v>
      </c>
      <c r="D14" s="20">
        <v>11.0</v>
      </c>
      <c r="E14" s="106">
        <v>9.0</v>
      </c>
      <c r="F14" s="106">
        <v>5.0</v>
      </c>
      <c r="G14" s="106">
        <v>7.0</v>
      </c>
      <c r="I14" s="92">
        <v>100.0</v>
      </c>
      <c r="J14" s="92">
        <v>20.0</v>
      </c>
      <c r="K14" s="22">
        <f t="shared" si="1"/>
        <v>70</v>
      </c>
      <c r="L14" s="23">
        <f t="shared" si="2"/>
        <v>1400</v>
      </c>
      <c r="M14" s="63">
        <f t="shared" ref="M14:M15" si="9">K14*(500/1000)</f>
        <v>35</v>
      </c>
      <c r="N14" s="63"/>
      <c r="O14" s="63">
        <f t="shared" si="8"/>
        <v>1344</v>
      </c>
      <c r="P14" s="63">
        <f t="shared" si="5"/>
        <v>14944</v>
      </c>
      <c r="Q14" s="76">
        <f t="shared" si="6"/>
        <v>0.08993576017</v>
      </c>
      <c r="S14" s="103"/>
      <c r="U14" s="71">
        <f t="shared" si="7"/>
        <v>1.344</v>
      </c>
      <c r="V14" s="75"/>
      <c r="W14" s="74"/>
      <c r="X14" s="90"/>
    </row>
    <row r="15">
      <c r="B15" s="18" t="s">
        <v>48</v>
      </c>
      <c r="C15" s="19" t="s">
        <v>45</v>
      </c>
      <c r="D15" s="20">
        <v>12.0</v>
      </c>
      <c r="E15" s="106">
        <v>24.0</v>
      </c>
      <c r="F15" s="106">
        <v>41.0</v>
      </c>
      <c r="G15" s="106">
        <v>35.0</v>
      </c>
      <c r="H15" s="106">
        <v>34.0</v>
      </c>
      <c r="I15" s="92">
        <v>100.0</v>
      </c>
      <c r="J15" s="92">
        <v>20.0</v>
      </c>
      <c r="K15" s="22">
        <f t="shared" si="1"/>
        <v>335</v>
      </c>
      <c r="L15" s="23">
        <f t="shared" si="2"/>
        <v>6700</v>
      </c>
      <c r="M15" s="80">
        <f t="shared" si="9"/>
        <v>167.5</v>
      </c>
      <c r="N15" s="80"/>
      <c r="O15" s="80">
        <f t="shared" si="8"/>
        <v>6398.5</v>
      </c>
      <c r="P15" s="80">
        <f t="shared" si="5"/>
        <v>14698.5</v>
      </c>
      <c r="Q15" s="81">
        <f t="shared" si="6"/>
        <v>0.4353165289</v>
      </c>
      <c r="S15" s="103"/>
      <c r="U15" s="71">
        <f t="shared" si="7"/>
        <v>6.3985</v>
      </c>
      <c r="V15" s="75"/>
      <c r="W15" s="74"/>
      <c r="X15" s="90"/>
    </row>
    <row r="16">
      <c r="A16" s="27"/>
      <c r="B16" s="24" t="s">
        <v>49</v>
      </c>
      <c r="C16" s="25" t="s">
        <v>43</v>
      </c>
      <c r="D16" s="26">
        <v>13.0</v>
      </c>
      <c r="E16" s="104">
        <v>4.0</v>
      </c>
      <c r="F16" s="104">
        <v>5.0</v>
      </c>
      <c r="G16" s="104">
        <v>1.0</v>
      </c>
      <c r="H16" s="104">
        <v>5.0</v>
      </c>
      <c r="I16" s="105">
        <v>100.0</v>
      </c>
      <c r="J16" s="105">
        <v>20.0</v>
      </c>
      <c r="K16" s="29">
        <f t="shared" si="1"/>
        <v>37.5</v>
      </c>
      <c r="L16" s="30">
        <f t="shared" si="2"/>
        <v>750</v>
      </c>
      <c r="M16" s="63">
        <f t="shared" ref="M16:M18" si="10">K16*(500/1000)</f>
        <v>18.75</v>
      </c>
      <c r="N16" s="63"/>
      <c r="O16" s="63">
        <f t="shared" si="8"/>
        <v>716.25</v>
      </c>
      <c r="P16" s="63">
        <f t="shared" si="5"/>
        <v>14966.25</v>
      </c>
      <c r="Q16" s="76">
        <f t="shared" si="6"/>
        <v>0.04785767978</v>
      </c>
      <c r="R16" s="27"/>
      <c r="S16" s="100"/>
      <c r="T16" s="77"/>
      <c r="U16" s="78">
        <f t="shared" si="7"/>
        <v>0.71625</v>
      </c>
      <c r="V16" s="84"/>
      <c r="W16" s="83"/>
      <c r="X16" s="88"/>
      <c r="Y16" s="106" t="s">
        <v>100</v>
      </c>
    </row>
    <row r="17">
      <c r="B17" s="18" t="s">
        <v>49</v>
      </c>
      <c r="C17" s="6" t="s">
        <v>44</v>
      </c>
      <c r="D17" s="20">
        <v>14.0</v>
      </c>
      <c r="E17" s="106">
        <v>10.0</v>
      </c>
      <c r="F17" s="106">
        <v>4.0</v>
      </c>
      <c r="G17" s="106">
        <v>13.0</v>
      </c>
      <c r="H17" s="106">
        <v>7.0</v>
      </c>
      <c r="I17" s="92">
        <v>100.0</v>
      </c>
      <c r="J17" s="92">
        <v>20.0</v>
      </c>
      <c r="K17" s="22">
        <f t="shared" si="1"/>
        <v>85</v>
      </c>
      <c r="L17" s="23">
        <f t="shared" si="2"/>
        <v>1700</v>
      </c>
      <c r="M17" s="63">
        <f t="shared" si="10"/>
        <v>42.5</v>
      </c>
      <c r="N17" s="63"/>
      <c r="O17" s="63">
        <f t="shared" si="8"/>
        <v>1623.5</v>
      </c>
      <c r="P17" s="63">
        <f t="shared" si="5"/>
        <v>14923.5</v>
      </c>
      <c r="Q17" s="76">
        <f t="shared" si="6"/>
        <v>0.1087881529</v>
      </c>
      <c r="S17" s="103"/>
      <c r="U17" s="71">
        <f t="shared" si="7"/>
        <v>1.6235</v>
      </c>
      <c r="V17" s="85"/>
      <c r="W17" s="74"/>
      <c r="X17" s="90"/>
    </row>
    <row r="18">
      <c r="B18" s="18" t="s">
        <v>49</v>
      </c>
      <c r="C18" s="19" t="s">
        <v>45</v>
      </c>
      <c r="D18" s="20">
        <v>15.0</v>
      </c>
      <c r="E18" s="106">
        <v>1.0</v>
      </c>
      <c r="F18" s="106">
        <v>0.0</v>
      </c>
      <c r="G18" s="106">
        <v>1.0</v>
      </c>
      <c r="I18" s="92">
        <v>100.0</v>
      </c>
      <c r="J18" s="92">
        <v>20.0</v>
      </c>
      <c r="K18" s="22">
        <f t="shared" si="1"/>
        <v>6.666666667</v>
      </c>
      <c r="L18" s="23">
        <f t="shared" si="2"/>
        <v>133.3333333</v>
      </c>
      <c r="M18" s="80">
        <f t="shared" si="10"/>
        <v>3.333333333</v>
      </c>
      <c r="N18" s="80"/>
      <c r="O18" s="80">
        <f t="shared" si="8"/>
        <v>128</v>
      </c>
      <c r="P18" s="80">
        <f t="shared" si="5"/>
        <v>14994.66667</v>
      </c>
      <c r="Q18" s="81">
        <f t="shared" si="6"/>
        <v>0.008536368487</v>
      </c>
      <c r="S18" s="103"/>
      <c r="U18" s="71">
        <f t="shared" si="7"/>
        <v>0.128</v>
      </c>
      <c r="V18" s="85"/>
      <c r="W18" s="74"/>
      <c r="X18" s="90"/>
    </row>
    <row r="19">
      <c r="A19" s="27"/>
      <c r="B19" s="24" t="s">
        <v>51</v>
      </c>
      <c r="C19" s="25" t="s">
        <v>43</v>
      </c>
      <c r="D19" s="26">
        <v>16.0</v>
      </c>
      <c r="E19" s="27"/>
      <c r="F19" s="27"/>
      <c r="G19" s="27"/>
      <c r="H19" s="27"/>
      <c r="I19" s="28"/>
      <c r="J19" s="28"/>
      <c r="K19" s="29" t="str">
        <f t="shared" si="1"/>
        <v>#DIV/0!</v>
      </c>
      <c r="L19" s="30" t="str">
        <f t="shared" si="2"/>
        <v>#DIV/0!</v>
      </c>
      <c r="M19" s="63"/>
      <c r="N19" s="63"/>
      <c r="O19" s="63">
        <v>0.0</v>
      </c>
      <c r="P19" s="63">
        <f t="shared" si="5"/>
        <v>15000</v>
      </c>
      <c r="Q19" s="76">
        <f t="shared" si="6"/>
        <v>0</v>
      </c>
      <c r="R19" s="27"/>
      <c r="S19" s="100"/>
      <c r="T19" s="77"/>
      <c r="U19" s="78">
        <f t="shared" si="7"/>
        <v>0</v>
      </c>
      <c r="V19" s="84"/>
      <c r="W19" s="86"/>
      <c r="X19" s="88"/>
    </row>
    <row r="20">
      <c r="B20" s="18" t="s">
        <v>51</v>
      </c>
      <c r="C20" s="6" t="s">
        <v>44</v>
      </c>
      <c r="D20" s="20">
        <v>17.0</v>
      </c>
      <c r="I20" s="21"/>
      <c r="J20" s="21"/>
      <c r="K20" s="22" t="str">
        <f t="shared" si="1"/>
        <v>#DIV/0!</v>
      </c>
      <c r="L20" s="23" t="str">
        <f t="shared" si="2"/>
        <v>#DIV/0!</v>
      </c>
      <c r="M20" s="63"/>
      <c r="N20" s="63"/>
      <c r="O20" s="63">
        <v>0.0</v>
      </c>
      <c r="P20" s="63">
        <f t="shared" si="5"/>
        <v>15000</v>
      </c>
      <c r="Q20" s="76">
        <f t="shared" si="6"/>
        <v>0</v>
      </c>
      <c r="S20" s="103"/>
      <c r="U20" s="71">
        <f t="shared" si="7"/>
        <v>0</v>
      </c>
      <c r="V20" s="85"/>
      <c r="W20" s="87"/>
      <c r="X20" s="90"/>
    </row>
    <row r="21" ht="22.5" customHeight="1">
      <c r="B21" s="18" t="s">
        <v>51</v>
      </c>
      <c r="C21" s="19" t="s">
        <v>45</v>
      </c>
      <c r="D21" s="20">
        <v>18.0</v>
      </c>
      <c r="E21" s="106">
        <v>2.0</v>
      </c>
      <c r="F21" s="106">
        <v>2.0</v>
      </c>
      <c r="G21" s="106">
        <v>2.0</v>
      </c>
      <c r="I21" s="92">
        <v>100.0</v>
      </c>
      <c r="J21" s="92">
        <v>20.0</v>
      </c>
      <c r="K21" s="22">
        <f t="shared" si="1"/>
        <v>20</v>
      </c>
      <c r="L21" s="23">
        <f t="shared" si="2"/>
        <v>400</v>
      </c>
      <c r="M21" s="80"/>
      <c r="N21" s="80"/>
      <c r="O21" s="80">
        <f t="shared" ref="O21:O27" si="11">(K21*J21)-SUM(E21:H21)-M21-N21</f>
        <v>394</v>
      </c>
      <c r="P21" s="80">
        <f t="shared" si="5"/>
        <v>14994</v>
      </c>
      <c r="Q21" s="81">
        <f t="shared" si="6"/>
        <v>0.02627717754</v>
      </c>
      <c r="S21" s="103"/>
      <c r="U21" s="71">
        <f t="shared" si="7"/>
        <v>0.394</v>
      </c>
      <c r="V21" s="85"/>
      <c r="W21" s="87"/>
      <c r="X21" s="90"/>
    </row>
    <row r="22" ht="27.0" customHeight="1">
      <c r="A22" s="27"/>
      <c r="B22" s="24" t="s">
        <v>52</v>
      </c>
      <c r="C22" s="25" t="s">
        <v>43</v>
      </c>
      <c r="D22" s="26">
        <v>19.0</v>
      </c>
      <c r="E22" s="107">
        <v>9.0</v>
      </c>
      <c r="F22" s="107">
        <v>9.0</v>
      </c>
      <c r="G22" s="107">
        <v>23.0</v>
      </c>
      <c r="H22" s="107">
        <v>10.0</v>
      </c>
      <c r="I22" s="105">
        <v>100.0</v>
      </c>
      <c r="J22" s="105">
        <v>20.0</v>
      </c>
      <c r="K22" s="108">
        <f t="shared" si="1"/>
        <v>127.5</v>
      </c>
      <c r="L22" s="30">
        <f t="shared" si="2"/>
        <v>2550</v>
      </c>
      <c r="M22" s="63">
        <f t="shared" ref="M22:M23" si="12">K22*(500/1000)</f>
        <v>63.75</v>
      </c>
      <c r="N22" s="63"/>
      <c r="O22" s="63">
        <f t="shared" si="11"/>
        <v>2435.25</v>
      </c>
      <c r="P22" s="63">
        <f t="shared" si="5"/>
        <v>14885.25</v>
      </c>
      <c r="Q22" s="76">
        <f t="shared" si="6"/>
        <v>0.1636015519</v>
      </c>
      <c r="R22" s="27"/>
      <c r="S22" s="100"/>
      <c r="T22" s="77"/>
      <c r="U22" s="78">
        <f t="shared" si="7"/>
        <v>2.43525</v>
      </c>
      <c r="V22" s="89"/>
      <c r="W22" s="86"/>
      <c r="X22" s="82"/>
    </row>
    <row r="23" ht="27.0" customHeight="1">
      <c r="B23" s="18" t="s">
        <v>52</v>
      </c>
      <c r="C23" s="6" t="s">
        <v>44</v>
      </c>
      <c r="D23" s="20">
        <v>20.0</v>
      </c>
      <c r="E23" s="106">
        <v>2.0</v>
      </c>
      <c r="F23" s="106">
        <v>7.0</v>
      </c>
      <c r="G23" s="106">
        <v>6.0</v>
      </c>
      <c r="H23" s="106">
        <v>6.0</v>
      </c>
      <c r="I23" s="92">
        <v>100.0</v>
      </c>
      <c r="J23" s="92">
        <v>20.0</v>
      </c>
      <c r="K23" s="22">
        <f t="shared" si="1"/>
        <v>52.5</v>
      </c>
      <c r="L23" s="23">
        <f t="shared" si="2"/>
        <v>1050</v>
      </c>
      <c r="M23" s="63">
        <f t="shared" si="12"/>
        <v>26.25</v>
      </c>
      <c r="N23" s="63"/>
      <c r="O23" s="63">
        <f t="shared" si="11"/>
        <v>1002.75</v>
      </c>
      <c r="P23" s="63">
        <f t="shared" si="5"/>
        <v>14952.75</v>
      </c>
      <c r="Q23" s="76">
        <f t="shared" si="6"/>
        <v>0.06706124292</v>
      </c>
      <c r="S23" s="103"/>
      <c r="U23" s="71">
        <f t="shared" si="7"/>
        <v>1.00275</v>
      </c>
      <c r="V23" s="75"/>
      <c r="W23" s="87"/>
      <c r="X23" s="79"/>
    </row>
    <row r="24" ht="27.0" customHeight="1">
      <c r="B24" s="18" t="s">
        <v>52</v>
      </c>
      <c r="C24" s="19" t="s">
        <v>45</v>
      </c>
      <c r="D24" s="20">
        <v>21.0</v>
      </c>
      <c r="E24" s="106">
        <v>5.0</v>
      </c>
      <c r="F24" s="106">
        <v>7.0</v>
      </c>
      <c r="G24" s="106">
        <v>4.0</v>
      </c>
      <c r="I24" s="92">
        <v>500.0</v>
      </c>
      <c r="J24" s="92">
        <v>20.0</v>
      </c>
      <c r="K24" s="22">
        <f t="shared" si="1"/>
        <v>10.66666667</v>
      </c>
      <c r="L24" s="23">
        <f t="shared" si="2"/>
        <v>213.3333333</v>
      </c>
      <c r="M24" s="80"/>
      <c r="N24" s="80"/>
      <c r="O24" s="80">
        <f t="shared" si="11"/>
        <v>197.3333333</v>
      </c>
      <c r="P24" s="80">
        <f t="shared" si="5"/>
        <v>14984</v>
      </c>
      <c r="Q24" s="81">
        <f t="shared" si="6"/>
        <v>0.01316960313</v>
      </c>
      <c r="S24" s="103"/>
      <c r="U24" s="71">
        <f t="shared" si="7"/>
        <v>0.1973333333</v>
      </c>
      <c r="V24" s="75"/>
      <c r="W24" s="87"/>
      <c r="X24" s="79"/>
    </row>
    <row r="25" ht="27.0" customHeight="1">
      <c r="A25" s="27"/>
      <c r="B25" s="24" t="s">
        <v>53</v>
      </c>
      <c r="C25" s="25" t="s">
        <v>43</v>
      </c>
      <c r="D25" s="26">
        <v>22.0</v>
      </c>
      <c r="E25" s="104">
        <v>5.0</v>
      </c>
      <c r="F25" s="104">
        <v>4.0</v>
      </c>
      <c r="G25" s="104">
        <v>6.0</v>
      </c>
      <c r="H25" s="27"/>
      <c r="I25" s="105">
        <v>100.0</v>
      </c>
      <c r="J25" s="105">
        <v>10.0</v>
      </c>
      <c r="K25" s="29">
        <f t="shared" si="1"/>
        <v>50</v>
      </c>
      <c r="L25" s="30">
        <f t="shared" si="2"/>
        <v>500</v>
      </c>
      <c r="M25" s="63">
        <f>K25*(500/1000)</f>
        <v>25</v>
      </c>
      <c r="N25" s="63"/>
      <c r="O25" s="63">
        <f t="shared" si="11"/>
        <v>460</v>
      </c>
      <c r="P25" s="63">
        <f t="shared" si="5"/>
        <v>14960</v>
      </c>
      <c r="Q25" s="76">
        <f t="shared" si="6"/>
        <v>0.0307486631</v>
      </c>
      <c r="R25" s="27"/>
      <c r="S25" s="100"/>
      <c r="T25" s="77"/>
      <c r="U25" s="78">
        <f t="shared" si="7"/>
        <v>0.46</v>
      </c>
      <c r="V25" s="89"/>
      <c r="W25" s="86"/>
      <c r="X25" s="88"/>
    </row>
    <row r="26" ht="27.0" customHeight="1">
      <c r="B26" s="18" t="s">
        <v>53</v>
      </c>
      <c r="C26" s="6" t="s">
        <v>44</v>
      </c>
      <c r="D26" s="20">
        <v>23.0</v>
      </c>
      <c r="E26" s="106">
        <v>4.0</v>
      </c>
      <c r="F26" s="106">
        <v>3.0</v>
      </c>
      <c r="G26" s="106">
        <v>2.0</v>
      </c>
      <c r="I26" s="92">
        <v>100.0</v>
      </c>
      <c r="J26" s="92">
        <v>20.0</v>
      </c>
      <c r="K26" s="22">
        <f t="shared" si="1"/>
        <v>30</v>
      </c>
      <c r="L26" s="23">
        <f t="shared" si="2"/>
        <v>600</v>
      </c>
      <c r="M26" s="63">
        <f t="shared" ref="M26:M27" si="13">K26*(500/1000)</f>
        <v>15</v>
      </c>
      <c r="N26" s="63"/>
      <c r="O26" s="63">
        <f t="shared" si="11"/>
        <v>576</v>
      </c>
      <c r="P26" s="63">
        <f t="shared" si="5"/>
        <v>14976</v>
      </c>
      <c r="Q26" s="76">
        <f t="shared" si="6"/>
        <v>0.03846153846</v>
      </c>
      <c r="S26" s="103"/>
      <c r="U26" s="71">
        <f t="shared" si="7"/>
        <v>0.576</v>
      </c>
      <c r="V26" s="75"/>
      <c r="W26" s="87"/>
      <c r="X26" s="90"/>
      <c r="Y26" s="106" t="s">
        <v>100</v>
      </c>
    </row>
    <row r="27" ht="27.0" customHeight="1">
      <c r="B27" s="18" t="s">
        <v>53</v>
      </c>
      <c r="C27" s="19" t="s">
        <v>45</v>
      </c>
      <c r="D27" s="20">
        <v>24.0</v>
      </c>
      <c r="E27" s="106">
        <v>1.0</v>
      </c>
      <c r="F27" s="106">
        <v>1.0</v>
      </c>
      <c r="G27" s="106">
        <v>1.0</v>
      </c>
      <c r="I27" s="92">
        <v>100.0</v>
      </c>
      <c r="J27" s="92">
        <v>20.0</v>
      </c>
      <c r="K27" s="22">
        <f t="shared" si="1"/>
        <v>10</v>
      </c>
      <c r="L27" s="23">
        <f t="shared" si="2"/>
        <v>200</v>
      </c>
      <c r="M27" s="80">
        <f t="shared" si="13"/>
        <v>5</v>
      </c>
      <c r="N27" s="63"/>
      <c r="O27" s="63">
        <f t="shared" si="11"/>
        <v>192</v>
      </c>
      <c r="P27" s="63">
        <f t="shared" si="5"/>
        <v>14992</v>
      </c>
      <c r="Q27" s="76">
        <f t="shared" si="6"/>
        <v>0.01280683031</v>
      </c>
      <c r="S27" s="103"/>
      <c r="U27" s="71">
        <f t="shared" si="7"/>
        <v>0.192</v>
      </c>
      <c r="V27" s="75"/>
      <c r="W27" s="87"/>
      <c r="X27" s="90"/>
    </row>
    <row r="28" ht="13.5" customHeight="1">
      <c r="A28" s="27"/>
      <c r="B28" s="24"/>
      <c r="C28" s="31"/>
      <c r="D28" s="25"/>
      <c r="E28" s="27"/>
      <c r="F28" s="27"/>
      <c r="G28" s="27"/>
      <c r="H28" s="27"/>
      <c r="I28" s="27"/>
      <c r="J28" s="27"/>
      <c r="K28" s="27"/>
      <c r="L28" s="27"/>
      <c r="M28" s="91"/>
      <c r="N28" s="91"/>
      <c r="O28" s="91"/>
      <c r="P28" s="27"/>
      <c r="Q28" s="27"/>
      <c r="R28" s="27"/>
      <c r="S28" s="109"/>
      <c r="T28" s="77"/>
      <c r="U28" s="77"/>
    </row>
    <row r="29" ht="15.75" customHeight="1">
      <c r="B29" s="18"/>
      <c r="C29" s="6"/>
      <c r="D29" s="6"/>
      <c r="M29" s="71"/>
      <c r="N29" s="71"/>
      <c r="O29" s="71"/>
      <c r="S29" s="95"/>
    </row>
    <row r="30" ht="15.75" customHeight="1">
      <c r="B30" s="18"/>
      <c r="C30" s="6"/>
      <c r="D30" s="19"/>
      <c r="M30" s="71"/>
      <c r="N30" s="71"/>
      <c r="O30" s="71"/>
      <c r="S30" s="95"/>
    </row>
    <row r="31" ht="15.75" customHeight="1">
      <c r="B31" s="18"/>
      <c r="C31" s="6"/>
      <c r="D31" s="19"/>
      <c r="M31" s="71"/>
      <c r="N31" s="71"/>
      <c r="O31" s="71"/>
      <c r="S31" s="95"/>
    </row>
    <row r="32" ht="15.75" customHeight="1">
      <c r="B32" s="18"/>
      <c r="C32" s="6"/>
      <c r="D32" s="19"/>
      <c r="M32" s="71"/>
      <c r="N32" s="71"/>
      <c r="O32" s="71"/>
      <c r="S32" s="95"/>
    </row>
    <row r="33" ht="15.75" customHeight="1">
      <c r="B33" s="18"/>
      <c r="C33" s="6"/>
      <c r="D33" s="6"/>
      <c r="M33" s="71"/>
      <c r="N33" s="71"/>
      <c r="O33" s="71"/>
      <c r="S33" s="95"/>
    </row>
    <row r="34" ht="15.75" customHeight="1">
      <c r="B34" s="18"/>
      <c r="C34" s="6"/>
      <c r="D34" s="19"/>
      <c r="M34" s="71"/>
      <c r="N34" s="71"/>
      <c r="O34" s="71"/>
      <c r="S34" s="95"/>
    </row>
    <row r="35" ht="15.75" customHeight="1">
      <c r="B35" s="18"/>
      <c r="C35" s="6"/>
      <c r="D35" s="19"/>
      <c r="M35" s="71"/>
      <c r="N35" s="71"/>
      <c r="O35" s="71"/>
      <c r="S35" s="95"/>
    </row>
    <row r="36" ht="15.75" customHeight="1">
      <c r="C36" s="6"/>
      <c r="D36" s="6"/>
      <c r="M36" s="71"/>
      <c r="N36" s="71"/>
      <c r="O36" s="71"/>
      <c r="S36" s="95"/>
    </row>
    <row r="37" ht="15.75" customHeight="1">
      <c r="C37" s="6"/>
      <c r="D37" s="6"/>
      <c r="M37" s="71"/>
      <c r="N37" s="71"/>
      <c r="O37" s="71"/>
      <c r="S37" s="95"/>
    </row>
    <row r="38" ht="15.75" customHeight="1">
      <c r="C38" s="6"/>
      <c r="D38" s="6"/>
      <c r="M38" s="71"/>
      <c r="N38" s="71"/>
      <c r="O38" s="71"/>
      <c r="S38" s="95"/>
    </row>
    <row r="39" ht="15.75" customHeight="1">
      <c r="C39" s="6"/>
      <c r="D39" s="6"/>
      <c r="M39" s="71"/>
      <c r="N39" s="71"/>
      <c r="O39" s="71"/>
      <c r="S39" s="95"/>
    </row>
    <row r="40" ht="15.75" customHeight="1">
      <c r="C40" s="6"/>
      <c r="D40" s="6"/>
      <c r="M40" s="71"/>
      <c r="N40" s="71"/>
      <c r="O40" s="71"/>
      <c r="S40" s="95"/>
    </row>
    <row r="41" ht="15.75" customHeight="1">
      <c r="C41" s="6"/>
      <c r="D41" s="6"/>
      <c r="M41" s="71"/>
      <c r="N41" s="71"/>
      <c r="O41" s="71"/>
      <c r="S41" s="95"/>
    </row>
    <row r="42" ht="15.75" customHeight="1">
      <c r="C42" s="6"/>
      <c r="D42" s="6"/>
      <c r="M42" s="71"/>
      <c r="N42" s="71"/>
      <c r="O42" s="71"/>
      <c r="S42" s="95"/>
    </row>
    <row r="43" ht="15.75" customHeight="1">
      <c r="C43" s="6"/>
      <c r="D43" s="6"/>
      <c r="M43" s="71"/>
      <c r="N43" s="71"/>
      <c r="O43" s="71"/>
      <c r="S43" s="95"/>
    </row>
    <row r="44" ht="15.75" customHeight="1">
      <c r="C44" s="6"/>
      <c r="D44" s="6"/>
      <c r="M44" s="71"/>
      <c r="N44" s="71"/>
      <c r="O44" s="71"/>
      <c r="S44" s="95"/>
    </row>
    <row r="45" ht="15.75" customHeight="1">
      <c r="C45" s="6"/>
      <c r="D45" s="6"/>
      <c r="M45" s="71"/>
      <c r="N45" s="71"/>
      <c r="O45" s="71"/>
      <c r="S45" s="95"/>
    </row>
    <row r="46" ht="15.75" customHeight="1">
      <c r="C46" s="6"/>
      <c r="D46" s="6"/>
      <c r="M46" s="71"/>
      <c r="N46" s="71"/>
      <c r="O46" s="71"/>
      <c r="S46" s="95"/>
    </row>
    <row r="47" ht="15.75" customHeight="1">
      <c r="C47" s="6"/>
      <c r="D47" s="6"/>
      <c r="M47" s="71"/>
      <c r="N47" s="71"/>
      <c r="O47" s="71"/>
      <c r="S47" s="95"/>
    </row>
    <row r="48" ht="15.75" customHeight="1">
      <c r="C48" s="6"/>
      <c r="D48" s="6"/>
      <c r="M48" s="71"/>
      <c r="N48" s="71"/>
      <c r="O48" s="71"/>
      <c r="S48" s="95"/>
    </row>
    <row r="49" ht="15.75" customHeight="1">
      <c r="C49" s="6"/>
      <c r="D49" s="6"/>
      <c r="M49" s="71"/>
      <c r="N49" s="71"/>
      <c r="O49" s="71"/>
      <c r="S49" s="95"/>
    </row>
    <row r="50" ht="15.75" customHeight="1">
      <c r="C50" s="6"/>
      <c r="D50" s="6"/>
      <c r="M50" s="71"/>
      <c r="N50" s="71"/>
      <c r="O50" s="71"/>
      <c r="S50" s="95"/>
    </row>
    <row r="51" ht="15.75" customHeight="1">
      <c r="C51" s="6"/>
      <c r="D51" s="6"/>
      <c r="M51" s="71"/>
      <c r="N51" s="71"/>
      <c r="O51" s="71"/>
      <c r="S51" s="95"/>
    </row>
    <row r="52" ht="15.75" customHeight="1">
      <c r="C52" s="6"/>
      <c r="D52" s="6"/>
      <c r="M52" s="71"/>
      <c r="N52" s="71"/>
      <c r="O52" s="71"/>
      <c r="S52" s="95"/>
    </row>
    <row r="53" ht="15.75" customHeight="1">
      <c r="C53" s="6"/>
      <c r="D53" s="6"/>
      <c r="M53" s="71"/>
      <c r="N53" s="71"/>
      <c r="O53" s="71"/>
      <c r="S53" s="95"/>
    </row>
    <row r="54" ht="15.75" customHeight="1">
      <c r="C54" s="6"/>
      <c r="D54" s="6"/>
      <c r="M54" s="71"/>
      <c r="N54" s="71"/>
      <c r="O54" s="71"/>
      <c r="S54" s="95"/>
    </row>
    <row r="55" ht="15.75" customHeight="1">
      <c r="C55" s="6"/>
      <c r="D55" s="6"/>
      <c r="M55" s="71"/>
      <c r="N55" s="71"/>
      <c r="O55" s="71"/>
      <c r="S55" s="95"/>
    </row>
    <row r="56" ht="15.75" customHeight="1">
      <c r="C56" s="6"/>
      <c r="D56" s="6"/>
      <c r="M56" s="71"/>
      <c r="N56" s="71"/>
      <c r="O56" s="71"/>
      <c r="S56" s="95"/>
    </row>
    <row r="57" ht="15.75" customHeight="1">
      <c r="C57" s="6"/>
      <c r="D57" s="6"/>
      <c r="M57" s="71"/>
      <c r="N57" s="71"/>
      <c r="O57" s="71"/>
      <c r="S57" s="95"/>
    </row>
    <row r="58" ht="15.75" customHeight="1">
      <c r="C58" s="6"/>
      <c r="D58" s="6"/>
      <c r="M58" s="71"/>
      <c r="N58" s="71"/>
      <c r="O58" s="71"/>
      <c r="S58" s="95"/>
    </row>
    <row r="59" ht="15.75" customHeight="1">
      <c r="C59" s="6"/>
      <c r="D59" s="6"/>
      <c r="M59" s="71"/>
      <c r="N59" s="71"/>
      <c r="O59" s="71"/>
      <c r="S59" s="95"/>
    </row>
    <row r="60" ht="15.75" customHeight="1">
      <c r="C60" s="6"/>
      <c r="D60" s="6"/>
      <c r="M60" s="71"/>
      <c r="N60" s="71"/>
      <c r="O60" s="71"/>
      <c r="S60" s="95"/>
    </row>
    <row r="61" ht="15.75" customHeight="1">
      <c r="C61" s="6"/>
      <c r="D61" s="6"/>
      <c r="M61" s="71"/>
      <c r="N61" s="71"/>
      <c r="O61" s="71"/>
      <c r="S61" s="95"/>
    </row>
    <row r="62" ht="15.75" customHeight="1">
      <c r="C62" s="6"/>
      <c r="D62" s="6"/>
      <c r="M62" s="71"/>
      <c r="N62" s="71"/>
      <c r="O62" s="71"/>
      <c r="S62" s="95"/>
    </row>
    <row r="63" ht="15.75" customHeight="1">
      <c r="C63" s="6"/>
      <c r="D63" s="6"/>
      <c r="M63" s="71"/>
      <c r="N63" s="71"/>
      <c r="O63" s="71"/>
      <c r="S63" s="95"/>
    </row>
    <row r="64" ht="15.75" customHeight="1">
      <c r="C64" s="6"/>
      <c r="D64" s="6"/>
      <c r="M64" s="71"/>
      <c r="N64" s="71"/>
      <c r="O64" s="71"/>
      <c r="S64" s="95"/>
    </row>
    <row r="65" ht="15.75" customHeight="1">
      <c r="C65" s="6"/>
      <c r="D65" s="6"/>
      <c r="M65" s="71"/>
      <c r="N65" s="71"/>
      <c r="O65" s="71"/>
      <c r="S65" s="95"/>
    </row>
    <row r="66" ht="15.75" customHeight="1">
      <c r="C66" s="6"/>
      <c r="D66" s="6"/>
      <c r="M66" s="71"/>
      <c r="N66" s="71"/>
      <c r="O66" s="71"/>
      <c r="S66" s="95"/>
    </row>
    <row r="67" ht="15.75" customHeight="1">
      <c r="C67" s="6"/>
      <c r="D67" s="6"/>
      <c r="M67" s="71"/>
      <c r="N67" s="71"/>
      <c r="O67" s="71"/>
      <c r="S67" s="95"/>
    </row>
    <row r="68" ht="15.75" customHeight="1">
      <c r="C68" s="6"/>
      <c r="D68" s="6"/>
      <c r="M68" s="71"/>
      <c r="N68" s="71"/>
      <c r="O68" s="71"/>
      <c r="S68" s="95"/>
    </row>
    <row r="69" ht="15.75" customHeight="1">
      <c r="C69" s="6"/>
      <c r="D69" s="6"/>
      <c r="M69" s="71"/>
      <c r="N69" s="71"/>
      <c r="O69" s="71"/>
      <c r="S69" s="95"/>
    </row>
    <row r="70" ht="15.75" customHeight="1">
      <c r="C70" s="6"/>
      <c r="D70" s="6"/>
      <c r="M70" s="71"/>
      <c r="N70" s="71"/>
      <c r="O70" s="71"/>
      <c r="S70" s="95"/>
    </row>
    <row r="71" ht="15.75" customHeight="1">
      <c r="C71" s="6"/>
      <c r="D71" s="6"/>
      <c r="M71" s="71"/>
      <c r="N71" s="71"/>
      <c r="O71" s="71"/>
      <c r="S71" s="95"/>
    </row>
    <row r="72" ht="15.75" customHeight="1">
      <c r="C72" s="6"/>
      <c r="D72" s="6"/>
      <c r="M72" s="71"/>
      <c r="N72" s="71"/>
      <c r="O72" s="71"/>
      <c r="S72" s="95"/>
    </row>
    <row r="73" ht="15.75" customHeight="1">
      <c r="C73" s="6"/>
      <c r="D73" s="6"/>
      <c r="M73" s="71"/>
      <c r="N73" s="71"/>
      <c r="O73" s="71"/>
      <c r="S73" s="95"/>
    </row>
    <row r="74" ht="15.75" customHeight="1">
      <c r="C74" s="6"/>
      <c r="D74" s="6"/>
      <c r="M74" s="71"/>
      <c r="N74" s="71"/>
      <c r="O74" s="71"/>
      <c r="S74" s="95"/>
    </row>
    <row r="75" ht="15.75" customHeight="1">
      <c r="C75" s="6"/>
      <c r="D75" s="6"/>
      <c r="M75" s="71"/>
      <c r="N75" s="71"/>
      <c r="O75" s="71"/>
      <c r="S75" s="95"/>
    </row>
    <row r="76" ht="15.75" customHeight="1">
      <c r="C76" s="6"/>
      <c r="D76" s="6"/>
      <c r="M76" s="71"/>
      <c r="N76" s="71"/>
      <c r="O76" s="71"/>
      <c r="S76" s="95"/>
    </row>
    <row r="77" ht="15.75" customHeight="1">
      <c r="C77" s="6"/>
      <c r="D77" s="6"/>
      <c r="M77" s="71"/>
      <c r="N77" s="71"/>
      <c r="O77" s="71"/>
      <c r="S77" s="95"/>
    </row>
    <row r="78" ht="15.75" customHeight="1">
      <c r="C78" s="6"/>
      <c r="D78" s="6"/>
      <c r="M78" s="71"/>
      <c r="N78" s="71"/>
      <c r="O78" s="71"/>
      <c r="S78" s="95"/>
    </row>
    <row r="79" ht="15.75" customHeight="1">
      <c r="C79" s="6"/>
      <c r="D79" s="6"/>
      <c r="M79" s="71"/>
      <c r="N79" s="71"/>
      <c r="O79" s="71"/>
      <c r="S79" s="95"/>
    </row>
    <row r="80" ht="15.75" customHeight="1">
      <c r="C80" s="6"/>
      <c r="D80" s="6"/>
      <c r="M80" s="71"/>
      <c r="N80" s="71"/>
      <c r="O80" s="71"/>
      <c r="S80" s="95"/>
    </row>
    <row r="81" ht="15.75" customHeight="1">
      <c r="C81" s="6"/>
      <c r="D81" s="6"/>
      <c r="M81" s="71"/>
      <c r="N81" s="71"/>
      <c r="O81" s="71"/>
      <c r="S81" s="95"/>
    </row>
    <row r="82" ht="15.75" customHeight="1">
      <c r="C82" s="6"/>
      <c r="D82" s="6"/>
      <c r="M82" s="71"/>
      <c r="N82" s="71"/>
      <c r="O82" s="71"/>
      <c r="S82" s="95"/>
    </row>
    <row r="83" ht="15.75" customHeight="1">
      <c r="C83" s="6"/>
      <c r="D83" s="6"/>
      <c r="M83" s="71"/>
      <c r="N83" s="71"/>
      <c r="O83" s="71"/>
      <c r="S83" s="95"/>
    </row>
    <row r="84" ht="15.75" customHeight="1">
      <c r="C84" s="6"/>
      <c r="D84" s="6"/>
      <c r="M84" s="71"/>
      <c r="N84" s="71"/>
      <c r="O84" s="71"/>
      <c r="S84" s="95"/>
    </row>
    <row r="85" ht="15.75" customHeight="1">
      <c r="C85" s="6"/>
      <c r="D85" s="6"/>
      <c r="M85" s="71"/>
      <c r="N85" s="71"/>
      <c r="O85" s="71"/>
      <c r="S85" s="95"/>
    </row>
    <row r="86" ht="15.75" customHeight="1">
      <c r="C86" s="6"/>
      <c r="D86" s="6"/>
      <c r="M86" s="71"/>
      <c r="N86" s="71"/>
      <c r="O86" s="71"/>
      <c r="S86" s="95"/>
    </row>
    <row r="87" ht="15.75" customHeight="1">
      <c r="C87" s="6"/>
      <c r="D87" s="6"/>
      <c r="M87" s="71"/>
      <c r="N87" s="71"/>
      <c r="O87" s="71"/>
      <c r="S87" s="95"/>
    </row>
    <row r="88" ht="15.75" customHeight="1">
      <c r="C88" s="6"/>
      <c r="D88" s="6"/>
      <c r="M88" s="71"/>
      <c r="N88" s="71"/>
      <c r="O88" s="71"/>
      <c r="S88" s="95"/>
    </row>
    <row r="89" ht="15.75" customHeight="1">
      <c r="C89" s="6"/>
      <c r="D89" s="6"/>
      <c r="M89" s="71"/>
      <c r="N89" s="71"/>
      <c r="O89" s="71"/>
      <c r="S89" s="95"/>
    </row>
    <row r="90" ht="15.75" customHeight="1">
      <c r="C90" s="6"/>
      <c r="D90" s="6"/>
      <c r="M90" s="71"/>
      <c r="N90" s="71"/>
      <c r="O90" s="71"/>
      <c r="S90" s="95"/>
    </row>
    <row r="91" ht="15.75" customHeight="1">
      <c r="C91" s="6"/>
      <c r="D91" s="6"/>
      <c r="M91" s="71"/>
      <c r="N91" s="71"/>
      <c r="O91" s="71"/>
      <c r="S91" s="95"/>
    </row>
    <row r="92" ht="15.75" customHeight="1">
      <c r="C92" s="6"/>
      <c r="D92" s="6"/>
      <c r="M92" s="71"/>
      <c r="N92" s="71"/>
      <c r="O92" s="71"/>
      <c r="S92" s="95"/>
    </row>
    <row r="93" ht="15.75" customHeight="1">
      <c r="C93" s="6"/>
      <c r="D93" s="6"/>
      <c r="M93" s="71"/>
      <c r="N93" s="71"/>
      <c r="O93" s="71"/>
      <c r="S93" s="95"/>
    </row>
    <row r="94" ht="15.75" customHeight="1">
      <c r="C94" s="6"/>
      <c r="D94" s="6"/>
      <c r="M94" s="71"/>
      <c r="N94" s="71"/>
      <c r="O94" s="71"/>
      <c r="S94" s="95"/>
    </row>
    <row r="95" ht="15.75" customHeight="1">
      <c r="C95" s="6"/>
      <c r="D95" s="6"/>
      <c r="M95" s="71"/>
      <c r="N95" s="71"/>
      <c r="O95" s="71"/>
      <c r="S95" s="95"/>
    </row>
    <row r="96" ht="15.75" customHeight="1">
      <c r="C96" s="6"/>
      <c r="D96" s="6"/>
      <c r="M96" s="71"/>
      <c r="N96" s="71"/>
      <c r="O96" s="71"/>
      <c r="S96" s="95"/>
    </row>
    <row r="97" ht="15.75" customHeight="1">
      <c r="C97" s="6"/>
      <c r="D97" s="6"/>
      <c r="M97" s="71"/>
      <c r="N97" s="71"/>
      <c r="O97" s="71"/>
      <c r="S97" s="95"/>
    </row>
    <row r="98" ht="15.75" customHeight="1">
      <c r="C98" s="6"/>
      <c r="D98" s="6"/>
      <c r="M98" s="71"/>
      <c r="N98" s="71"/>
      <c r="O98" s="71"/>
      <c r="S98" s="95"/>
    </row>
    <row r="99" ht="15.75" customHeight="1">
      <c r="C99" s="6"/>
      <c r="D99" s="6"/>
      <c r="M99" s="71"/>
      <c r="N99" s="71"/>
      <c r="O99" s="71"/>
      <c r="S99" s="95"/>
    </row>
    <row r="100" ht="15.75" customHeight="1">
      <c r="C100" s="6"/>
      <c r="D100" s="6"/>
      <c r="M100" s="71"/>
      <c r="N100" s="71"/>
      <c r="O100" s="71"/>
      <c r="S100" s="95"/>
    </row>
    <row r="101" ht="15.75" customHeight="1">
      <c r="C101" s="6"/>
      <c r="D101" s="6"/>
      <c r="M101" s="71"/>
      <c r="N101" s="71"/>
      <c r="O101" s="71"/>
      <c r="S101" s="95"/>
    </row>
    <row r="102" ht="15.75" customHeight="1">
      <c r="C102" s="6"/>
      <c r="D102" s="6"/>
      <c r="M102" s="71"/>
      <c r="N102" s="71"/>
      <c r="O102" s="71"/>
      <c r="S102" s="95"/>
    </row>
    <row r="103" ht="15.75" customHeight="1">
      <c r="C103" s="6"/>
      <c r="D103" s="6"/>
      <c r="M103" s="71"/>
      <c r="N103" s="71"/>
      <c r="O103" s="71"/>
      <c r="S103" s="95"/>
    </row>
    <row r="104" ht="15.75" customHeight="1">
      <c r="C104" s="6"/>
      <c r="D104" s="6"/>
      <c r="M104" s="71"/>
      <c r="N104" s="71"/>
      <c r="O104" s="71"/>
      <c r="S104" s="95"/>
    </row>
    <row r="105" ht="15.75" customHeight="1">
      <c r="C105" s="6"/>
      <c r="D105" s="6"/>
      <c r="M105" s="71"/>
      <c r="N105" s="71"/>
      <c r="O105" s="71"/>
      <c r="S105" s="95"/>
    </row>
    <row r="106" ht="15.75" customHeight="1">
      <c r="C106" s="6"/>
      <c r="D106" s="6"/>
      <c r="M106" s="71"/>
      <c r="N106" s="71"/>
      <c r="O106" s="71"/>
      <c r="S106" s="95"/>
    </row>
    <row r="107" ht="15.75" customHeight="1">
      <c r="C107" s="6"/>
      <c r="D107" s="6"/>
      <c r="M107" s="71"/>
      <c r="N107" s="71"/>
      <c r="O107" s="71"/>
      <c r="S107" s="95"/>
    </row>
    <row r="108" ht="15.75" customHeight="1">
      <c r="C108" s="6"/>
      <c r="D108" s="6"/>
      <c r="M108" s="71"/>
      <c r="N108" s="71"/>
      <c r="O108" s="71"/>
      <c r="S108" s="95"/>
    </row>
    <row r="109" ht="15.75" customHeight="1">
      <c r="C109" s="6"/>
      <c r="D109" s="6"/>
      <c r="M109" s="71"/>
      <c r="N109" s="71"/>
      <c r="O109" s="71"/>
      <c r="S109" s="95"/>
    </row>
    <row r="110" ht="15.75" customHeight="1">
      <c r="C110" s="6"/>
      <c r="D110" s="6"/>
      <c r="M110" s="71"/>
      <c r="N110" s="71"/>
      <c r="O110" s="71"/>
      <c r="S110" s="95"/>
    </row>
    <row r="111" ht="15.75" customHeight="1">
      <c r="C111" s="6"/>
      <c r="D111" s="6"/>
      <c r="M111" s="71"/>
      <c r="N111" s="71"/>
      <c r="O111" s="71"/>
      <c r="S111" s="95"/>
    </row>
    <row r="112" ht="15.75" customHeight="1">
      <c r="C112" s="6"/>
      <c r="D112" s="6"/>
      <c r="M112" s="71"/>
      <c r="N112" s="71"/>
      <c r="O112" s="71"/>
      <c r="S112" s="95"/>
    </row>
    <row r="113" ht="15.75" customHeight="1">
      <c r="C113" s="6"/>
      <c r="D113" s="6"/>
      <c r="M113" s="71"/>
      <c r="N113" s="71"/>
      <c r="O113" s="71"/>
      <c r="S113" s="95"/>
    </row>
    <row r="114" ht="15.75" customHeight="1">
      <c r="C114" s="6"/>
      <c r="D114" s="6"/>
      <c r="M114" s="71"/>
      <c r="N114" s="71"/>
      <c r="O114" s="71"/>
      <c r="S114" s="95"/>
    </row>
    <row r="115" ht="15.75" customHeight="1">
      <c r="C115" s="6"/>
      <c r="D115" s="6"/>
      <c r="M115" s="71"/>
      <c r="N115" s="71"/>
      <c r="O115" s="71"/>
      <c r="S115" s="95"/>
    </row>
    <row r="116" ht="15.75" customHeight="1">
      <c r="C116" s="6"/>
      <c r="D116" s="6"/>
      <c r="M116" s="71"/>
      <c r="N116" s="71"/>
      <c r="O116" s="71"/>
      <c r="S116" s="95"/>
    </row>
    <row r="117" ht="15.75" customHeight="1">
      <c r="C117" s="6"/>
      <c r="D117" s="6"/>
      <c r="M117" s="71"/>
      <c r="N117" s="71"/>
      <c r="O117" s="71"/>
      <c r="S117" s="95"/>
    </row>
    <row r="118" ht="15.75" customHeight="1">
      <c r="C118" s="6"/>
      <c r="D118" s="6"/>
      <c r="M118" s="71"/>
      <c r="N118" s="71"/>
      <c r="O118" s="71"/>
      <c r="S118" s="95"/>
    </row>
    <row r="119" ht="15.75" customHeight="1">
      <c r="C119" s="6"/>
      <c r="D119" s="6"/>
      <c r="M119" s="71"/>
      <c r="N119" s="71"/>
      <c r="O119" s="71"/>
      <c r="S119" s="95"/>
    </row>
    <row r="120" ht="15.75" customHeight="1">
      <c r="C120" s="6"/>
      <c r="D120" s="6"/>
      <c r="M120" s="71"/>
      <c r="N120" s="71"/>
      <c r="O120" s="71"/>
      <c r="S120" s="95"/>
    </row>
    <row r="121" ht="15.75" customHeight="1">
      <c r="C121" s="6"/>
      <c r="D121" s="6"/>
      <c r="M121" s="71"/>
      <c r="N121" s="71"/>
      <c r="O121" s="71"/>
      <c r="S121" s="95"/>
    </row>
    <row r="122" ht="15.75" customHeight="1">
      <c r="C122" s="6"/>
      <c r="D122" s="6"/>
      <c r="M122" s="71"/>
      <c r="N122" s="71"/>
      <c r="O122" s="71"/>
      <c r="S122" s="95"/>
    </row>
    <row r="123" ht="15.75" customHeight="1">
      <c r="C123" s="6"/>
      <c r="D123" s="6"/>
      <c r="M123" s="71"/>
      <c r="N123" s="71"/>
      <c r="O123" s="71"/>
      <c r="S123" s="95"/>
    </row>
    <row r="124" ht="15.75" customHeight="1">
      <c r="C124" s="6"/>
      <c r="D124" s="6"/>
      <c r="M124" s="71"/>
      <c r="N124" s="71"/>
      <c r="O124" s="71"/>
      <c r="S124" s="95"/>
    </row>
    <row r="125" ht="15.75" customHeight="1">
      <c r="C125" s="6"/>
      <c r="D125" s="6"/>
      <c r="M125" s="71"/>
      <c r="N125" s="71"/>
      <c r="O125" s="71"/>
      <c r="S125" s="95"/>
    </row>
    <row r="126" ht="15.75" customHeight="1">
      <c r="C126" s="6"/>
      <c r="D126" s="6"/>
      <c r="M126" s="71"/>
      <c r="N126" s="71"/>
      <c r="O126" s="71"/>
      <c r="S126" s="95"/>
    </row>
    <row r="127" ht="15.75" customHeight="1">
      <c r="C127" s="6"/>
      <c r="D127" s="6"/>
      <c r="M127" s="71"/>
      <c r="N127" s="71"/>
      <c r="O127" s="71"/>
      <c r="S127" s="95"/>
    </row>
    <row r="128" ht="15.75" customHeight="1">
      <c r="C128" s="6"/>
      <c r="D128" s="6"/>
      <c r="M128" s="71"/>
      <c r="N128" s="71"/>
      <c r="O128" s="71"/>
      <c r="S128" s="95"/>
    </row>
    <row r="129" ht="15.75" customHeight="1">
      <c r="C129" s="6"/>
      <c r="D129" s="6"/>
      <c r="M129" s="71"/>
      <c r="N129" s="71"/>
      <c r="O129" s="71"/>
      <c r="S129" s="95"/>
    </row>
    <row r="130" ht="15.75" customHeight="1">
      <c r="C130" s="6"/>
      <c r="D130" s="6"/>
      <c r="M130" s="71"/>
      <c r="N130" s="71"/>
      <c r="O130" s="71"/>
      <c r="S130" s="95"/>
    </row>
    <row r="131" ht="15.75" customHeight="1">
      <c r="C131" s="6"/>
      <c r="D131" s="6"/>
      <c r="M131" s="71"/>
      <c r="N131" s="71"/>
      <c r="O131" s="71"/>
      <c r="S131" s="95"/>
    </row>
    <row r="132" ht="15.75" customHeight="1">
      <c r="C132" s="6"/>
      <c r="D132" s="6"/>
      <c r="M132" s="71"/>
      <c r="N132" s="71"/>
      <c r="O132" s="71"/>
      <c r="S132" s="95"/>
    </row>
    <row r="133" ht="15.75" customHeight="1">
      <c r="C133" s="6"/>
      <c r="D133" s="6"/>
      <c r="M133" s="71"/>
      <c r="N133" s="71"/>
      <c r="O133" s="71"/>
      <c r="S133" s="95"/>
    </row>
    <row r="134" ht="15.75" customHeight="1">
      <c r="C134" s="6"/>
      <c r="D134" s="6"/>
      <c r="M134" s="71"/>
      <c r="N134" s="71"/>
      <c r="O134" s="71"/>
      <c r="S134" s="95"/>
    </row>
    <row r="135" ht="15.75" customHeight="1">
      <c r="C135" s="6"/>
      <c r="D135" s="6"/>
      <c r="M135" s="71"/>
      <c r="N135" s="71"/>
      <c r="O135" s="71"/>
      <c r="S135" s="95"/>
    </row>
    <row r="136" ht="15.75" customHeight="1">
      <c r="C136" s="6"/>
      <c r="D136" s="6"/>
      <c r="M136" s="71"/>
      <c r="N136" s="71"/>
      <c r="O136" s="71"/>
      <c r="S136" s="95"/>
    </row>
    <row r="137" ht="15.75" customHeight="1">
      <c r="C137" s="6"/>
      <c r="D137" s="6"/>
      <c r="M137" s="71"/>
      <c r="N137" s="71"/>
      <c r="O137" s="71"/>
      <c r="S137" s="95"/>
    </row>
    <row r="138" ht="15.75" customHeight="1">
      <c r="C138" s="6"/>
      <c r="D138" s="6"/>
      <c r="M138" s="71"/>
      <c r="N138" s="71"/>
      <c r="O138" s="71"/>
      <c r="S138" s="95"/>
    </row>
    <row r="139" ht="15.75" customHeight="1">
      <c r="C139" s="6"/>
      <c r="D139" s="6"/>
      <c r="M139" s="71"/>
      <c r="N139" s="71"/>
      <c r="O139" s="71"/>
      <c r="S139" s="95"/>
    </row>
    <row r="140" ht="15.75" customHeight="1">
      <c r="C140" s="6"/>
      <c r="D140" s="6"/>
      <c r="M140" s="71"/>
      <c r="N140" s="71"/>
      <c r="O140" s="71"/>
      <c r="S140" s="95"/>
    </row>
    <row r="141" ht="15.75" customHeight="1">
      <c r="C141" s="6"/>
      <c r="D141" s="6"/>
      <c r="M141" s="71"/>
      <c r="N141" s="71"/>
      <c r="O141" s="71"/>
      <c r="S141" s="95"/>
    </row>
    <row r="142" ht="15.75" customHeight="1">
      <c r="C142" s="6"/>
      <c r="D142" s="6"/>
      <c r="M142" s="71"/>
      <c r="N142" s="71"/>
      <c r="O142" s="71"/>
      <c r="S142" s="95"/>
    </row>
    <row r="143" ht="15.75" customHeight="1">
      <c r="C143" s="6"/>
      <c r="D143" s="6"/>
      <c r="M143" s="71"/>
      <c r="N143" s="71"/>
      <c r="O143" s="71"/>
      <c r="S143" s="95"/>
    </row>
    <row r="144" ht="15.75" customHeight="1">
      <c r="C144" s="6"/>
      <c r="D144" s="6"/>
      <c r="M144" s="71"/>
      <c r="N144" s="71"/>
      <c r="O144" s="71"/>
      <c r="S144" s="95"/>
    </row>
    <row r="145" ht="15.75" customHeight="1">
      <c r="C145" s="6"/>
      <c r="D145" s="6"/>
      <c r="M145" s="71"/>
      <c r="N145" s="71"/>
      <c r="O145" s="71"/>
      <c r="S145" s="95"/>
    </row>
    <row r="146" ht="15.75" customHeight="1">
      <c r="C146" s="6"/>
      <c r="D146" s="6"/>
      <c r="M146" s="71"/>
      <c r="N146" s="71"/>
      <c r="O146" s="71"/>
      <c r="S146" s="95"/>
    </row>
    <row r="147" ht="15.75" customHeight="1">
      <c r="C147" s="6"/>
      <c r="D147" s="6"/>
      <c r="M147" s="71"/>
      <c r="N147" s="71"/>
      <c r="O147" s="71"/>
      <c r="S147" s="95"/>
    </row>
    <row r="148" ht="15.75" customHeight="1">
      <c r="C148" s="6"/>
      <c r="D148" s="6"/>
      <c r="M148" s="71"/>
      <c r="N148" s="71"/>
      <c r="O148" s="71"/>
      <c r="S148" s="95"/>
    </row>
    <row r="149" ht="15.75" customHeight="1">
      <c r="C149" s="6"/>
      <c r="D149" s="6"/>
      <c r="M149" s="71"/>
      <c r="N149" s="71"/>
      <c r="O149" s="71"/>
      <c r="S149" s="95"/>
    </row>
    <row r="150" ht="15.75" customHeight="1">
      <c r="C150" s="6"/>
      <c r="D150" s="6"/>
      <c r="M150" s="71"/>
      <c r="N150" s="71"/>
      <c r="O150" s="71"/>
      <c r="S150" s="95"/>
    </row>
    <row r="151" ht="15.75" customHeight="1">
      <c r="C151" s="6"/>
      <c r="D151" s="6"/>
      <c r="M151" s="71"/>
      <c r="N151" s="71"/>
      <c r="O151" s="71"/>
      <c r="S151" s="95"/>
    </row>
    <row r="152" ht="15.75" customHeight="1">
      <c r="C152" s="6"/>
      <c r="D152" s="6"/>
      <c r="M152" s="71"/>
      <c r="N152" s="71"/>
      <c r="O152" s="71"/>
      <c r="S152" s="95"/>
    </row>
    <row r="153" ht="15.75" customHeight="1">
      <c r="C153" s="6"/>
      <c r="D153" s="6"/>
      <c r="M153" s="71"/>
      <c r="N153" s="71"/>
      <c r="O153" s="71"/>
      <c r="S153" s="95"/>
    </row>
    <row r="154" ht="15.75" customHeight="1">
      <c r="C154" s="6"/>
      <c r="D154" s="6"/>
      <c r="M154" s="71"/>
      <c r="N154" s="71"/>
      <c r="O154" s="71"/>
      <c r="S154" s="95"/>
    </row>
    <row r="155" ht="15.75" customHeight="1">
      <c r="C155" s="6"/>
      <c r="D155" s="6"/>
      <c r="M155" s="71"/>
      <c r="N155" s="71"/>
      <c r="O155" s="71"/>
      <c r="S155" s="95"/>
    </row>
    <row r="156" ht="15.75" customHeight="1">
      <c r="C156" s="6"/>
      <c r="D156" s="6"/>
      <c r="M156" s="71"/>
      <c r="N156" s="71"/>
      <c r="O156" s="71"/>
      <c r="S156" s="95"/>
    </row>
    <row r="157" ht="15.75" customHeight="1">
      <c r="C157" s="6"/>
      <c r="D157" s="6"/>
      <c r="M157" s="71"/>
      <c r="N157" s="71"/>
      <c r="O157" s="71"/>
      <c r="S157" s="95"/>
    </row>
    <row r="158" ht="15.75" customHeight="1">
      <c r="C158" s="6"/>
      <c r="D158" s="6"/>
      <c r="M158" s="71"/>
      <c r="N158" s="71"/>
      <c r="O158" s="71"/>
      <c r="S158" s="95"/>
    </row>
    <row r="159" ht="15.75" customHeight="1">
      <c r="C159" s="6"/>
      <c r="D159" s="6"/>
      <c r="M159" s="71"/>
      <c r="N159" s="71"/>
      <c r="O159" s="71"/>
      <c r="S159" s="95"/>
    </row>
    <row r="160" ht="15.75" customHeight="1">
      <c r="C160" s="6"/>
      <c r="D160" s="6"/>
      <c r="M160" s="71"/>
      <c r="N160" s="71"/>
      <c r="O160" s="71"/>
      <c r="S160" s="95"/>
    </row>
    <row r="161" ht="15.75" customHeight="1">
      <c r="C161" s="6"/>
      <c r="D161" s="6"/>
      <c r="M161" s="71"/>
      <c r="N161" s="71"/>
      <c r="O161" s="71"/>
      <c r="S161" s="95"/>
    </row>
    <row r="162" ht="15.75" customHeight="1">
      <c r="C162" s="6"/>
      <c r="D162" s="6"/>
      <c r="M162" s="71"/>
      <c r="N162" s="71"/>
      <c r="O162" s="71"/>
      <c r="S162" s="95"/>
    </row>
    <row r="163" ht="15.75" customHeight="1">
      <c r="C163" s="6"/>
      <c r="D163" s="6"/>
      <c r="M163" s="71"/>
      <c r="N163" s="71"/>
      <c r="O163" s="71"/>
      <c r="S163" s="95"/>
    </row>
    <row r="164" ht="15.75" customHeight="1">
      <c r="C164" s="6"/>
      <c r="D164" s="6"/>
      <c r="M164" s="71"/>
      <c r="N164" s="71"/>
      <c r="O164" s="71"/>
      <c r="S164" s="95"/>
    </row>
    <row r="165" ht="15.75" customHeight="1">
      <c r="C165" s="6"/>
      <c r="D165" s="6"/>
      <c r="M165" s="71"/>
      <c r="N165" s="71"/>
      <c r="O165" s="71"/>
      <c r="S165" s="95"/>
    </row>
    <row r="166" ht="15.75" customHeight="1">
      <c r="C166" s="6"/>
      <c r="D166" s="6"/>
      <c r="M166" s="71"/>
      <c r="N166" s="71"/>
      <c r="O166" s="71"/>
      <c r="S166" s="95"/>
    </row>
    <row r="167" ht="15.75" customHeight="1">
      <c r="C167" s="6"/>
      <c r="D167" s="6"/>
      <c r="M167" s="71"/>
      <c r="N167" s="71"/>
      <c r="O167" s="71"/>
      <c r="S167" s="95"/>
    </row>
    <row r="168" ht="15.75" customHeight="1">
      <c r="C168" s="6"/>
      <c r="D168" s="6"/>
      <c r="M168" s="71"/>
      <c r="N168" s="71"/>
      <c r="O168" s="71"/>
      <c r="S168" s="95"/>
    </row>
    <row r="169" ht="15.75" customHeight="1">
      <c r="C169" s="6"/>
      <c r="D169" s="6"/>
      <c r="M169" s="71"/>
      <c r="N169" s="71"/>
      <c r="O169" s="71"/>
      <c r="S169" s="95"/>
    </row>
    <row r="170" ht="15.75" customHeight="1">
      <c r="C170" s="6"/>
      <c r="D170" s="6"/>
      <c r="M170" s="71"/>
      <c r="N170" s="71"/>
      <c r="O170" s="71"/>
      <c r="S170" s="95"/>
    </row>
    <row r="171" ht="15.75" customHeight="1">
      <c r="C171" s="6"/>
      <c r="D171" s="6"/>
      <c r="M171" s="71"/>
      <c r="N171" s="71"/>
      <c r="O171" s="71"/>
      <c r="S171" s="95"/>
    </row>
    <row r="172" ht="15.75" customHeight="1">
      <c r="C172" s="6"/>
      <c r="D172" s="6"/>
      <c r="M172" s="71"/>
      <c r="N172" s="71"/>
      <c r="O172" s="71"/>
      <c r="S172" s="95"/>
    </row>
    <row r="173" ht="15.75" customHeight="1">
      <c r="C173" s="6"/>
      <c r="D173" s="6"/>
      <c r="M173" s="71"/>
      <c r="N173" s="71"/>
      <c r="O173" s="71"/>
      <c r="S173" s="95"/>
    </row>
    <row r="174" ht="15.75" customHeight="1">
      <c r="C174" s="6"/>
      <c r="D174" s="6"/>
      <c r="M174" s="71"/>
      <c r="N174" s="71"/>
      <c r="O174" s="71"/>
      <c r="S174" s="95"/>
    </row>
    <row r="175" ht="15.75" customHeight="1">
      <c r="C175" s="6"/>
      <c r="D175" s="6"/>
      <c r="M175" s="71"/>
      <c r="N175" s="71"/>
      <c r="O175" s="71"/>
      <c r="S175" s="95"/>
    </row>
    <row r="176" ht="15.75" customHeight="1">
      <c r="C176" s="6"/>
      <c r="D176" s="6"/>
      <c r="M176" s="71"/>
      <c r="N176" s="71"/>
      <c r="O176" s="71"/>
      <c r="S176" s="95"/>
    </row>
    <row r="177" ht="15.75" customHeight="1">
      <c r="C177" s="6"/>
      <c r="D177" s="6"/>
      <c r="M177" s="71"/>
      <c r="N177" s="71"/>
      <c r="O177" s="71"/>
      <c r="S177" s="95"/>
    </row>
    <row r="178" ht="15.75" customHeight="1">
      <c r="C178" s="6"/>
      <c r="D178" s="6"/>
      <c r="M178" s="71"/>
      <c r="N178" s="71"/>
      <c r="O178" s="71"/>
      <c r="S178" s="95"/>
    </row>
    <row r="179" ht="15.75" customHeight="1">
      <c r="C179" s="6"/>
      <c r="D179" s="6"/>
      <c r="M179" s="71"/>
      <c r="N179" s="71"/>
      <c r="O179" s="71"/>
      <c r="S179" s="95"/>
    </row>
    <row r="180" ht="15.75" customHeight="1">
      <c r="C180" s="6"/>
      <c r="D180" s="6"/>
      <c r="M180" s="71"/>
      <c r="N180" s="71"/>
      <c r="O180" s="71"/>
      <c r="S180" s="95"/>
    </row>
    <row r="181" ht="15.75" customHeight="1">
      <c r="C181" s="6"/>
      <c r="D181" s="6"/>
      <c r="M181" s="71"/>
      <c r="N181" s="71"/>
      <c r="O181" s="71"/>
      <c r="S181" s="95"/>
    </row>
    <row r="182" ht="15.75" customHeight="1">
      <c r="C182" s="6"/>
      <c r="D182" s="6"/>
      <c r="M182" s="71"/>
      <c r="N182" s="71"/>
      <c r="O182" s="71"/>
      <c r="S182" s="95"/>
    </row>
    <row r="183" ht="15.75" customHeight="1">
      <c r="C183" s="6"/>
      <c r="D183" s="6"/>
      <c r="M183" s="71"/>
      <c r="N183" s="71"/>
      <c r="O183" s="71"/>
      <c r="S183" s="95"/>
    </row>
    <row r="184" ht="15.75" customHeight="1">
      <c r="C184" s="6"/>
      <c r="D184" s="6"/>
      <c r="M184" s="71"/>
      <c r="N184" s="71"/>
      <c r="O184" s="71"/>
      <c r="S184" s="95"/>
    </row>
    <row r="185" ht="15.75" customHeight="1">
      <c r="C185" s="6"/>
      <c r="D185" s="6"/>
      <c r="M185" s="71"/>
      <c r="N185" s="71"/>
      <c r="O185" s="71"/>
      <c r="S185" s="95"/>
    </row>
    <row r="186" ht="15.75" customHeight="1">
      <c r="C186" s="6"/>
      <c r="D186" s="6"/>
      <c r="M186" s="71"/>
      <c r="N186" s="71"/>
      <c r="O186" s="71"/>
      <c r="S186" s="95"/>
    </row>
    <row r="187" ht="15.75" customHeight="1">
      <c r="C187" s="6"/>
      <c r="D187" s="6"/>
      <c r="M187" s="71"/>
      <c r="N187" s="71"/>
      <c r="O187" s="71"/>
      <c r="S187" s="95"/>
    </row>
    <row r="188" ht="15.75" customHeight="1">
      <c r="C188" s="6"/>
      <c r="D188" s="6"/>
      <c r="M188" s="71"/>
      <c r="N188" s="71"/>
      <c r="O188" s="71"/>
      <c r="S188" s="95"/>
    </row>
    <row r="189" ht="15.75" customHeight="1">
      <c r="C189" s="6"/>
      <c r="D189" s="6"/>
      <c r="M189" s="71"/>
      <c r="N189" s="71"/>
      <c r="O189" s="71"/>
      <c r="S189" s="95"/>
    </row>
    <row r="190" ht="15.75" customHeight="1">
      <c r="C190" s="6"/>
      <c r="D190" s="6"/>
      <c r="M190" s="71"/>
      <c r="N190" s="71"/>
      <c r="O190" s="71"/>
      <c r="S190" s="95"/>
    </row>
    <row r="191" ht="15.75" customHeight="1">
      <c r="C191" s="6"/>
      <c r="D191" s="6"/>
      <c r="M191" s="71"/>
      <c r="N191" s="71"/>
      <c r="O191" s="71"/>
      <c r="S191" s="95"/>
    </row>
    <row r="192" ht="15.75" customHeight="1">
      <c r="C192" s="6"/>
      <c r="D192" s="6"/>
      <c r="M192" s="71"/>
      <c r="N192" s="71"/>
      <c r="O192" s="71"/>
      <c r="S192" s="95"/>
    </row>
    <row r="193" ht="15.75" customHeight="1">
      <c r="C193" s="6"/>
      <c r="D193" s="6"/>
      <c r="M193" s="71"/>
      <c r="N193" s="71"/>
      <c r="O193" s="71"/>
      <c r="S193" s="95"/>
    </row>
    <row r="194" ht="15.75" customHeight="1">
      <c r="C194" s="6"/>
      <c r="D194" s="6"/>
      <c r="M194" s="71"/>
      <c r="N194" s="71"/>
      <c r="O194" s="71"/>
      <c r="S194" s="95"/>
    </row>
    <row r="195" ht="15.75" customHeight="1">
      <c r="C195" s="6"/>
      <c r="D195" s="6"/>
      <c r="M195" s="71"/>
      <c r="N195" s="71"/>
      <c r="O195" s="71"/>
      <c r="S195" s="95"/>
    </row>
    <row r="196" ht="15.75" customHeight="1">
      <c r="C196" s="6"/>
      <c r="D196" s="6"/>
      <c r="M196" s="71"/>
      <c r="N196" s="71"/>
      <c r="O196" s="71"/>
      <c r="S196" s="95"/>
    </row>
    <row r="197" ht="15.75" customHeight="1">
      <c r="C197" s="6"/>
      <c r="D197" s="6"/>
      <c r="M197" s="71"/>
      <c r="N197" s="71"/>
      <c r="O197" s="71"/>
      <c r="S197" s="95"/>
    </row>
    <row r="198" ht="15.75" customHeight="1">
      <c r="C198" s="6"/>
      <c r="D198" s="6"/>
      <c r="M198" s="71"/>
      <c r="N198" s="71"/>
      <c r="O198" s="71"/>
      <c r="S198" s="95"/>
    </row>
    <row r="199" ht="15.75" customHeight="1">
      <c r="C199" s="6"/>
      <c r="D199" s="6"/>
      <c r="M199" s="71"/>
      <c r="N199" s="71"/>
      <c r="O199" s="71"/>
      <c r="S199" s="95"/>
    </row>
    <row r="200" ht="15.75" customHeight="1">
      <c r="C200" s="6"/>
      <c r="D200" s="6"/>
      <c r="M200" s="71"/>
      <c r="N200" s="71"/>
      <c r="O200" s="71"/>
      <c r="S200" s="95"/>
    </row>
    <row r="201" ht="15.75" customHeight="1">
      <c r="C201" s="6"/>
      <c r="D201" s="6"/>
      <c r="M201" s="71"/>
      <c r="N201" s="71"/>
      <c r="O201" s="71"/>
      <c r="S201" s="95"/>
    </row>
    <row r="202" ht="15.75" customHeight="1">
      <c r="C202" s="6"/>
      <c r="D202" s="6"/>
      <c r="M202" s="71"/>
      <c r="N202" s="71"/>
      <c r="O202" s="71"/>
      <c r="S202" s="95"/>
    </row>
    <row r="203" ht="15.75" customHeight="1">
      <c r="C203" s="6"/>
      <c r="D203" s="6"/>
      <c r="M203" s="71"/>
      <c r="N203" s="71"/>
      <c r="O203" s="71"/>
      <c r="S203" s="95"/>
    </row>
    <row r="204" ht="15.75" customHeight="1">
      <c r="C204" s="6"/>
      <c r="D204" s="6"/>
      <c r="M204" s="71"/>
      <c r="N204" s="71"/>
      <c r="O204" s="71"/>
      <c r="S204" s="95"/>
    </row>
    <row r="205" ht="15.75" customHeight="1">
      <c r="C205" s="6"/>
      <c r="D205" s="6"/>
      <c r="M205" s="71"/>
      <c r="N205" s="71"/>
      <c r="O205" s="71"/>
      <c r="S205" s="95"/>
    </row>
    <row r="206" ht="15.75" customHeight="1">
      <c r="C206" s="6"/>
      <c r="D206" s="6"/>
      <c r="M206" s="71"/>
      <c r="N206" s="71"/>
      <c r="O206" s="71"/>
      <c r="S206" s="95"/>
    </row>
    <row r="207" ht="15.75" customHeight="1">
      <c r="C207" s="6"/>
      <c r="D207" s="6"/>
      <c r="M207" s="71"/>
      <c r="N207" s="71"/>
      <c r="O207" s="71"/>
      <c r="S207" s="95"/>
    </row>
    <row r="208" ht="15.75" customHeight="1">
      <c r="C208" s="6"/>
      <c r="D208" s="6"/>
      <c r="M208" s="71"/>
      <c r="N208" s="71"/>
      <c r="O208" s="71"/>
      <c r="S208" s="95"/>
    </row>
    <row r="209" ht="15.75" customHeight="1">
      <c r="C209" s="6"/>
      <c r="D209" s="6"/>
      <c r="M209" s="71"/>
      <c r="N209" s="71"/>
      <c r="O209" s="71"/>
      <c r="S209" s="95"/>
    </row>
    <row r="210" ht="15.75" customHeight="1">
      <c r="C210" s="6"/>
      <c r="D210" s="6"/>
      <c r="M210" s="71"/>
      <c r="N210" s="71"/>
      <c r="O210" s="71"/>
      <c r="S210" s="95"/>
    </row>
    <row r="211" ht="15.75" customHeight="1">
      <c r="C211" s="6"/>
      <c r="D211" s="6"/>
      <c r="M211" s="71"/>
      <c r="N211" s="71"/>
      <c r="O211" s="71"/>
      <c r="S211" s="95"/>
    </row>
    <row r="212" ht="15.75" customHeight="1">
      <c r="C212" s="6"/>
      <c r="D212" s="6"/>
      <c r="M212" s="71"/>
      <c r="N212" s="71"/>
      <c r="O212" s="71"/>
      <c r="S212" s="95"/>
    </row>
    <row r="213" ht="15.75" customHeight="1">
      <c r="C213" s="6"/>
      <c r="D213" s="6"/>
      <c r="M213" s="71"/>
      <c r="N213" s="71"/>
      <c r="O213" s="71"/>
      <c r="S213" s="95"/>
    </row>
    <row r="214" ht="15.75" customHeight="1">
      <c r="C214" s="6"/>
      <c r="D214" s="6"/>
      <c r="M214" s="71"/>
      <c r="N214" s="71"/>
      <c r="O214" s="71"/>
      <c r="S214" s="95"/>
    </row>
    <row r="215" ht="15.75" customHeight="1">
      <c r="C215" s="6"/>
      <c r="D215" s="6"/>
      <c r="M215" s="71"/>
      <c r="N215" s="71"/>
      <c r="O215" s="71"/>
      <c r="S215" s="95"/>
    </row>
    <row r="216" ht="15.75" customHeight="1">
      <c r="C216" s="6"/>
      <c r="D216" s="6"/>
      <c r="M216" s="71"/>
      <c r="N216" s="71"/>
      <c r="O216" s="71"/>
      <c r="S216" s="95"/>
    </row>
    <row r="217" ht="15.75" customHeight="1">
      <c r="C217" s="6"/>
      <c r="D217" s="6"/>
      <c r="M217" s="71"/>
      <c r="N217" s="71"/>
      <c r="O217" s="71"/>
      <c r="S217" s="95"/>
    </row>
    <row r="218" ht="15.75" customHeight="1">
      <c r="C218" s="6"/>
      <c r="D218" s="6"/>
      <c r="M218" s="71"/>
      <c r="N218" s="71"/>
      <c r="O218" s="71"/>
      <c r="S218" s="95"/>
    </row>
    <row r="219" ht="15.75" customHeight="1">
      <c r="C219" s="6"/>
      <c r="D219" s="6"/>
      <c r="M219" s="71"/>
      <c r="N219" s="71"/>
      <c r="O219" s="71"/>
      <c r="S219" s="95"/>
    </row>
    <row r="220" ht="15.75" customHeight="1">
      <c r="C220" s="6"/>
      <c r="D220" s="6"/>
      <c r="M220" s="71"/>
      <c r="N220" s="71"/>
      <c r="O220" s="71"/>
      <c r="S220" s="95"/>
    </row>
    <row r="221" ht="15.75" customHeight="1">
      <c r="C221" s="6"/>
      <c r="D221" s="6"/>
      <c r="M221" s="71"/>
      <c r="N221" s="71"/>
      <c r="O221" s="71"/>
      <c r="S221" s="95"/>
    </row>
    <row r="222" ht="15.75" customHeight="1">
      <c r="C222" s="6"/>
      <c r="D222" s="6"/>
      <c r="M222" s="71"/>
      <c r="N222" s="71"/>
      <c r="O222" s="71"/>
      <c r="S222" s="95"/>
    </row>
    <row r="223" ht="15.75" customHeight="1">
      <c r="C223" s="6"/>
      <c r="D223" s="6"/>
      <c r="M223" s="71"/>
      <c r="N223" s="71"/>
      <c r="O223" s="71"/>
      <c r="S223" s="95"/>
    </row>
    <row r="224" ht="15.75" customHeight="1">
      <c r="C224" s="6"/>
      <c r="D224" s="6"/>
      <c r="M224" s="71"/>
      <c r="N224" s="71"/>
      <c r="O224" s="71"/>
      <c r="S224" s="95"/>
    </row>
    <row r="225" ht="15.75" customHeight="1">
      <c r="C225" s="6"/>
      <c r="D225" s="6"/>
      <c r="M225" s="71"/>
      <c r="N225" s="71"/>
      <c r="O225" s="71"/>
      <c r="S225" s="95"/>
    </row>
    <row r="226" ht="15.75" customHeight="1">
      <c r="C226" s="6"/>
      <c r="D226" s="6"/>
      <c r="M226" s="71"/>
      <c r="N226" s="71"/>
      <c r="O226" s="71"/>
      <c r="S226" s="95"/>
    </row>
    <row r="227" ht="15.75" customHeight="1">
      <c r="C227" s="6"/>
      <c r="D227" s="6"/>
      <c r="M227" s="71"/>
      <c r="N227" s="71"/>
      <c r="O227" s="71"/>
      <c r="S227" s="95"/>
    </row>
    <row r="228" ht="15.75" customHeight="1">
      <c r="S228" s="95"/>
    </row>
    <row r="229" ht="15.75" customHeight="1">
      <c r="S229" s="95"/>
    </row>
    <row r="230" ht="15.75" customHeight="1">
      <c r="S230" s="95"/>
    </row>
    <row r="231" ht="15.75" customHeight="1">
      <c r="S231" s="95"/>
    </row>
    <row r="232" ht="15.75" customHeight="1">
      <c r="S232" s="95"/>
    </row>
    <row r="233" ht="15.75" customHeight="1">
      <c r="S233" s="95"/>
    </row>
    <row r="234" ht="15.75" customHeight="1">
      <c r="S234" s="95"/>
    </row>
    <row r="235" ht="15.75" customHeight="1">
      <c r="S235" s="95"/>
    </row>
    <row r="236" ht="15.75" customHeight="1">
      <c r="S236" s="95"/>
    </row>
    <row r="237" ht="15.75" customHeight="1">
      <c r="S237" s="95"/>
    </row>
    <row r="238" ht="15.75" customHeight="1">
      <c r="S238" s="95"/>
    </row>
    <row r="239" ht="15.75" customHeight="1">
      <c r="S239" s="95"/>
    </row>
    <row r="240" ht="15.75" customHeight="1">
      <c r="S240" s="95"/>
    </row>
    <row r="241" ht="15.75" customHeight="1">
      <c r="S241" s="95"/>
    </row>
    <row r="242" ht="15.75" customHeight="1">
      <c r="S242" s="95"/>
    </row>
    <row r="243" ht="15.75" customHeight="1">
      <c r="S243" s="95"/>
    </row>
    <row r="244" ht="15.75" customHeight="1">
      <c r="S244" s="95"/>
    </row>
    <row r="245" ht="15.75" customHeight="1">
      <c r="S245" s="95"/>
    </row>
    <row r="246" ht="15.75" customHeight="1">
      <c r="S246" s="95"/>
    </row>
    <row r="247" ht="15.75" customHeight="1">
      <c r="S247" s="95"/>
    </row>
    <row r="248" ht="15.75" customHeight="1">
      <c r="S248" s="95"/>
    </row>
    <row r="249" ht="15.75" customHeight="1">
      <c r="S249" s="95"/>
    </row>
    <row r="250" ht="15.75" customHeight="1">
      <c r="S250" s="95"/>
    </row>
    <row r="251" ht="15.75" customHeight="1">
      <c r="S251" s="95"/>
    </row>
    <row r="252" ht="15.75" customHeight="1">
      <c r="S252" s="95"/>
    </row>
    <row r="253" ht="15.75" customHeight="1">
      <c r="S253" s="95"/>
    </row>
    <row r="254" ht="15.75" customHeight="1">
      <c r="S254" s="95"/>
    </row>
    <row r="255" ht="15.75" customHeight="1">
      <c r="S255" s="95"/>
    </row>
    <row r="256" ht="15.75" customHeight="1">
      <c r="S256" s="95"/>
    </row>
    <row r="257" ht="15.75" customHeight="1">
      <c r="S257" s="95"/>
    </row>
    <row r="258" ht="15.75" customHeight="1">
      <c r="S258" s="95"/>
    </row>
    <row r="259" ht="15.75" customHeight="1">
      <c r="S259" s="95"/>
    </row>
    <row r="260" ht="15.75" customHeight="1">
      <c r="S260" s="95"/>
    </row>
    <row r="261" ht="15.75" customHeight="1">
      <c r="S261" s="95"/>
    </row>
    <row r="262" ht="15.75" customHeight="1">
      <c r="S262" s="95"/>
    </row>
    <row r="263" ht="15.75" customHeight="1">
      <c r="S263" s="95"/>
    </row>
    <row r="264" ht="15.75" customHeight="1">
      <c r="S264" s="95"/>
    </row>
    <row r="265" ht="15.75" customHeight="1">
      <c r="S265" s="95"/>
    </row>
    <row r="266" ht="15.75" customHeight="1">
      <c r="S266" s="95"/>
    </row>
    <row r="267" ht="15.75" customHeight="1">
      <c r="S267" s="95"/>
    </row>
    <row r="268" ht="15.75" customHeight="1">
      <c r="S268" s="95"/>
    </row>
    <row r="269" ht="15.75" customHeight="1">
      <c r="S269" s="95"/>
    </row>
    <row r="270" ht="15.75" customHeight="1">
      <c r="S270" s="95"/>
    </row>
    <row r="271" ht="15.75" customHeight="1">
      <c r="S271" s="95"/>
    </row>
    <row r="272" ht="15.75" customHeight="1">
      <c r="S272" s="95"/>
    </row>
    <row r="273" ht="15.75" customHeight="1">
      <c r="S273" s="95"/>
    </row>
    <row r="274" ht="15.75" customHeight="1">
      <c r="S274" s="95"/>
    </row>
    <row r="275" ht="15.75" customHeight="1">
      <c r="S275" s="95"/>
    </row>
    <row r="276" ht="15.75" customHeight="1">
      <c r="S276" s="95"/>
    </row>
    <row r="277" ht="15.75" customHeight="1">
      <c r="S277" s="95"/>
    </row>
    <row r="278" ht="15.75" customHeight="1">
      <c r="S278" s="95"/>
    </row>
    <row r="279" ht="15.75" customHeight="1">
      <c r="S279" s="95"/>
    </row>
    <row r="280" ht="15.75" customHeight="1">
      <c r="S280" s="95"/>
    </row>
    <row r="281" ht="15.75" customHeight="1">
      <c r="S281" s="95"/>
    </row>
    <row r="282" ht="15.75" customHeight="1">
      <c r="S282" s="95"/>
    </row>
    <row r="283" ht="15.75" customHeight="1">
      <c r="S283" s="95"/>
    </row>
    <row r="284" ht="15.75" customHeight="1">
      <c r="S284" s="95"/>
    </row>
    <row r="285" ht="15.75" customHeight="1">
      <c r="S285" s="95"/>
    </row>
    <row r="286" ht="15.75" customHeight="1">
      <c r="S286" s="95"/>
    </row>
    <row r="287" ht="15.75" customHeight="1">
      <c r="S287" s="95"/>
    </row>
    <row r="288" ht="15.75" customHeight="1">
      <c r="S288" s="95"/>
    </row>
    <row r="289" ht="15.75" customHeight="1">
      <c r="S289" s="95"/>
    </row>
    <row r="290" ht="15.75" customHeight="1">
      <c r="S290" s="95"/>
    </row>
    <row r="291" ht="15.75" customHeight="1">
      <c r="S291" s="95"/>
    </row>
    <row r="292" ht="15.75" customHeight="1">
      <c r="S292" s="95"/>
    </row>
    <row r="293" ht="15.75" customHeight="1">
      <c r="S293" s="95"/>
    </row>
    <row r="294" ht="15.75" customHeight="1">
      <c r="S294" s="95"/>
    </row>
    <row r="295" ht="15.75" customHeight="1">
      <c r="S295" s="95"/>
    </row>
    <row r="296" ht="15.75" customHeight="1">
      <c r="S296" s="95"/>
    </row>
    <row r="297" ht="15.75" customHeight="1">
      <c r="S297" s="95"/>
    </row>
    <row r="298" ht="15.75" customHeight="1">
      <c r="S298" s="95"/>
    </row>
    <row r="299" ht="15.75" customHeight="1">
      <c r="S299" s="95"/>
    </row>
    <row r="300" ht="15.75" customHeight="1">
      <c r="S300" s="95"/>
    </row>
    <row r="301" ht="15.75" customHeight="1">
      <c r="S301" s="95"/>
    </row>
    <row r="302" ht="15.75" customHeight="1">
      <c r="S302" s="95"/>
    </row>
    <row r="303" ht="15.75" customHeight="1">
      <c r="S303" s="95"/>
    </row>
    <row r="304" ht="15.75" customHeight="1">
      <c r="S304" s="95"/>
    </row>
    <row r="305" ht="15.75" customHeight="1">
      <c r="S305" s="95"/>
    </row>
    <row r="306" ht="15.75" customHeight="1">
      <c r="S306" s="95"/>
    </row>
    <row r="307" ht="15.75" customHeight="1">
      <c r="S307" s="95"/>
    </row>
    <row r="308" ht="15.75" customHeight="1">
      <c r="S308" s="95"/>
    </row>
    <row r="309" ht="15.75" customHeight="1">
      <c r="S309" s="95"/>
    </row>
    <row r="310" ht="15.75" customHeight="1">
      <c r="S310" s="95"/>
    </row>
    <row r="311" ht="15.75" customHeight="1">
      <c r="S311" s="95"/>
    </row>
    <row r="312" ht="15.75" customHeight="1">
      <c r="S312" s="95"/>
    </row>
    <row r="313" ht="15.75" customHeight="1">
      <c r="S313" s="95"/>
    </row>
    <row r="314" ht="15.75" customHeight="1">
      <c r="S314" s="95"/>
    </row>
    <row r="315" ht="15.75" customHeight="1">
      <c r="S315" s="95"/>
    </row>
    <row r="316" ht="15.75" customHeight="1">
      <c r="S316" s="95"/>
    </row>
    <row r="317" ht="15.75" customHeight="1">
      <c r="S317" s="95"/>
    </row>
    <row r="318" ht="15.75" customHeight="1">
      <c r="S318" s="95"/>
    </row>
    <row r="319" ht="15.75" customHeight="1">
      <c r="S319" s="95"/>
    </row>
    <row r="320" ht="15.75" customHeight="1">
      <c r="S320" s="95"/>
    </row>
    <row r="321" ht="15.75" customHeight="1">
      <c r="S321" s="95"/>
    </row>
    <row r="322" ht="15.75" customHeight="1">
      <c r="S322" s="95"/>
    </row>
    <row r="323" ht="15.75" customHeight="1">
      <c r="S323" s="95"/>
    </row>
    <row r="324" ht="15.75" customHeight="1">
      <c r="S324" s="95"/>
    </row>
    <row r="325" ht="15.75" customHeight="1">
      <c r="S325" s="95"/>
    </row>
    <row r="326" ht="15.75" customHeight="1">
      <c r="S326" s="95"/>
    </row>
    <row r="327" ht="15.75" customHeight="1">
      <c r="S327" s="95"/>
    </row>
    <row r="328" ht="15.75" customHeight="1">
      <c r="S328" s="95"/>
    </row>
    <row r="329" ht="15.75" customHeight="1">
      <c r="S329" s="95"/>
    </row>
    <row r="330" ht="15.75" customHeight="1">
      <c r="S330" s="95"/>
    </row>
    <row r="331" ht="15.75" customHeight="1">
      <c r="S331" s="95"/>
    </row>
    <row r="332" ht="15.75" customHeight="1">
      <c r="S332" s="95"/>
    </row>
    <row r="333" ht="15.75" customHeight="1">
      <c r="S333" s="95"/>
    </row>
    <row r="334" ht="15.75" customHeight="1">
      <c r="S334" s="95"/>
    </row>
    <row r="335" ht="15.75" customHeight="1">
      <c r="S335" s="95"/>
    </row>
    <row r="336" ht="15.75" customHeight="1">
      <c r="S336" s="95"/>
    </row>
    <row r="337" ht="15.75" customHeight="1">
      <c r="S337" s="95"/>
    </row>
    <row r="338" ht="15.75" customHeight="1">
      <c r="S338" s="95"/>
    </row>
    <row r="339" ht="15.75" customHeight="1">
      <c r="S339" s="95"/>
    </row>
    <row r="340" ht="15.75" customHeight="1">
      <c r="S340" s="95"/>
    </row>
    <row r="341" ht="15.75" customHeight="1">
      <c r="S341" s="95"/>
    </row>
    <row r="342" ht="15.75" customHeight="1">
      <c r="S342" s="95"/>
    </row>
    <row r="343" ht="15.75" customHeight="1">
      <c r="S343" s="95"/>
    </row>
    <row r="344" ht="15.75" customHeight="1">
      <c r="S344" s="95"/>
    </row>
    <row r="345" ht="15.75" customHeight="1">
      <c r="S345" s="95"/>
    </row>
    <row r="346" ht="15.75" customHeight="1">
      <c r="S346" s="95"/>
    </row>
    <row r="347" ht="15.75" customHeight="1">
      <c r="S347" s="95"/>
    </row>
    <row r="348" ht="15.75" customHeight="1">
      <c r="S348" s="95"/>
    </row>
    <row r="349" ht="15.75" customHeight="1">
      <c r="S349" s="95"/>
    </row>
    <row r="350" ht="15.75" customHeight="1">
      <c r="S350" s="95"/>
    </row>
    <row r="351" ht="15.75" customHeight="1">
      <c r="S351" s="95"/>
    </row>
    <row r="352" ht="15.75" customHeight="1">
      <c r="S352" s="95"/>
    </row>
    <row r="353" ht="15.75" customHeight="1">
      <c r="S353" s="95"/>
    </row>
    <row r="354" ht="15.75" customHeight="1">
      <c r="S354" s="95"/>
    </row>
    <row r="355" ht="15.75" customHeight="1">
      <c r="S355" s="95"/>
    </row>
    <row r="356" ht="15.75" customHeight="1">
      <c r="S356" s="95"/>
    </row>
    <row r="357" ht="15.75" customHeight="1">
      <c r="S357" s="95"/>
    </row>
    <row r="358" ht="15.75" customHeight="1">
      <c r="S358" s="95"/>
    </row>
    <row r="359" ht="15.75" customHeight="1">
      <c r="S359" s="95"/>
    </row>
    <row r="360" ht="15.75" customHeight="1">
      <c r="S360" s="95"/>
    </row>
    <row r="361" ht="15.75" customHeight="1">
      <c r="S361" s="95"/>
    </row>
    <row r="362" ht="15.75" customHeight="1">
      <c r="S362" s="95"/>
    </row>
    <row r="363" ht="15.75" customHeight="1">
      <c r="S363" s="95"/>
    </row>
    <row r="364" ht="15.75" customHeight="1">
      <c r="S364" s="95"/>
    </row>
    <row r="365" ht="15.75" customHeight="1">
      <c r="S365" s="95"/>
    </row>
    <row r="366" ht="15.75" customHeight="1">
      <c r="S366" s="95"/>
    </row>
    <row r="367" ht="15.75" customHeight="1">
      <c r="S367" s="95"/>
    </row>
    <row r="368" ht="15.75" customHeight="1">
      <c r="S368" s="95"/>
    </row>
    <row r="369" ht="15.75" customHeight="1">
      <c r="S369" s="95"/>
    </row>
    <row r="370" ht="15.75" customHeight="1">
      <c r="S370" s="95"/>
    </row>
    <row r="371" ht="15.75" customHeight="1">
      <c r="S371" s="95"/>
    </row>
    <row r="372" ht="15.75" customHeight="1">
      <c r="S372" s="95"/>
    </row>
    <row r="373" ht="15.75" customHeight="1">
      <c r="S373" s="95"/>
    </row>
    <row r="374" ht="15.75" customHeight="1">
      <c r="S374" s="95"/>
    </row>
    <row r="375" ht="15.75" customHeight="1">
      <c r="S375" s="95"/>
    </row>
    <row r="376" ht="15.75" customHeight="1">
      <c r="S376" s="95"/>
    </row>
    <row r="377" ht="15.75" customHeight="1">
      <c r="S377" s="95"/>
    </row>
    <row r="378" ht="15.75" customHeight="1">
      <c r="S378" s="95"/>
    </row>
    <row r="379" ht="15.75" customHeight="1">
      <c r="S379" s="95"/>
    </row>
    <row r="380" ht="15.75" customHeight="1">
      <c r="S380" s="95"/>
    </row>
    <row r="381" ht="15.75" customHeight="1">
      <c r="S381" s="95"/>
    </row>
    <row r="382" ht="15.75" customHeight="1">
      <c r="S382" s="95"/>
    </row>
    <row r="383" ht="15.75" customHeight="1">
      <c r="S383" s="95"/>
    </row>
    <row r="384" ht="15.75" customHeight="1">
      <c r="S384" s="95"/>
    </row>
    <row r="385" ht="15.75" customHeight="1">
      <c r="S385" s="95"/>
    </row>
    <row r="386" ht="15.75" customHeight="1">
      <c r="S386" s="95"/>
    </row>
    <row r="387" ht="15.75" customHeight="1">
      <c r="S387" s="95"/>
    </row>
    <row r="388" ht="15.75" customHeight="1">
      <c r="S388" s="95"/>
    </row>
    <row r="389" ht="15.75" customHeight="1">
      <c r="S389" s="95"/>
    </row>
    <row r="390" ht="15.75" customHeight="1">
      <c r="S390" s="95"/>
    </row>
    <row r="391" ht="15.75" customHeight="1">
      <c r="S391" s="95"/>
    </row>
    <row r="392" ht="15.75" customHeight="1">
      <c r="S392" s="95"/>
    </row>
    <row r="393" ht="15.75" customHeight="1">
      <c r="S393" s="95"/>
    </row>
    <row r="394" ht="15.75" customHeight="1">
      <c r="S394" s="95"/>
    </row>
    <row r="395" ht="15.75" customHeight="1">
      <c r="S395" s="95"/>
    </row>
    <row r="396" ht="15.75" customHeight="1">
      <c r="S396" s="95"/>
    </row>
    <row r="397" ht="15.75" customHeight="1">
      <c r="S397" s="95"/>
    </row>
    <row r="398" ht="15.75" customHeight="1">
      <c r="S398" s="95"/>
    </row>
    <row r="399" ht="15.75" customHeight="1">
      <c r="S399" s="95"/>
    </row>
    <row r="400" ht="15.75" customHeight="1">
      <c r="S400" s="95"/>
    </row>
    <row r="401" ht="15.75" customHeight="1">
      <c r="S401" s="95"/>
    </row>
    <row r="402" ht="15.75" customHeight="1">
      <c r="S402" s="95"/>
    </row>
    <row r="403" ht="15.75" customHeight="1">
      <c r="S403" s="95"/>
    </row>
    <row r="404" ht="15.75" customHeight="1">
      <c r="S404" s="95"/>
    </row>
    <row r="405" ht="15.75" customHeight="1">
      <c r="S405" s="95"/>
    </row>
    <row r="406" ht="15.75" customHeight="1">
      <c r="S406" s="95"/>
    </row>
    <row r="407" ht="15.75" customHeight="1">
      <c r="S407" s="95"/>
    </row>
    <row r="408" ht="15.75" customHeight="1">
      <c r="S408" s="95"/>
    </row>
    <row r="409" ht="15.75" customHeight="1">
      <c r="S409" s="95"/>
    </row>
    <row r="410" ht="15.75" customHeight="1">
      <c r="S410" s="95"/>
    </row>
    <row r="411" ht="15.75" customHeight="1">
      <c r="S411" s="95"/>
    </row>
    <row r="412" ht="15.75" customHeight="1">
      <c r="S412" s="95"/>
    </row>
    <row r="413" ht="15.75" customHeight="1">
      <c r="S413" s="95"/>
    </row>
    <row r="414" ht="15.75" customHeight="1">
      <c r="S414" s="95"/>
    </row>
    <row r="415" ht="15.75" customHeight="1">
      <c r="S415" s="95"/>
    </row>
    <row r="416" ht="15.75" customHeight="1">
      <c r="S416" s="95"/>
    </row>
    <row r="417" ht="15.75" customHeight="1">
      <c r="S417" s="95"/>
    </row>
    <row r="418" ht="15.75" customHeight="1">
      <c r="S418" s="95"/>
    </row>
    <row r="419" ht="15.75" customHeight="1">
      <c r="S419" s="95"/>
    </row>
    <row r="420" ht="15.75" customHeight="1">
      <c r="S420" s="95"/>
    </row>
    <row r="421" ht="15.75" customHeight="1">
      <c r="S421" s="95"/>
    </row>
    <row r="422" ht="15.75" customHeight="1">
      <c r="S422" s="95"/>
    </row>
    <row r="423" ht="15.75" customHeight="1">
      <c r="S423" s="95"/>
    </row>
    <row r="424" ht="15.75" customHeight="1">
      <c r="S424" s="95"/>
    </row>
    <row r="425" ht="15.75" customHeight="1">
      <c r="S425" s="95"/>
    </row>
    <row r="426" ht="15.75" customHeight="1">
      <c r="S426" s="95"/>
    </row>
    <row r="427" ht="15.75" customHeight="1">
      <c r="S427" s="95"/>
    </row>
    <row r="428" ht="15.75" customHeight="1">
      <c r="S428" s="95"/>
    </row>
    <row r="429" ht="15.75" customHeight="1">
      <c r="S429" s="95"/>
    </row>
    <row r="430" ht="15.75" customHeight="1">
      <c r="S430" s="95"/>
    </row>
    <row r="431" ht="15.75" customHeight="1">
      <c r="S431" s="95"/>
    </row>
    <row r="432" ht="15.75" customHeight="1">
      <c r="S432" s="95"/>
    </row>
    <row r="433" ht="15.75" customHeight="1">
      <c r="S433" s="95"/>
    </row>
    <row r="434" ht="15.75" customHeight="1">
      <c r="S434" s="95"/>
    </row>
    <row r="435" ht="15.75" customHeight="1">
      <c r="S435" s="95"/>
    </row>
    <row r="436" ht="15.75" customHeight="1">
      <c r="S436" s="95"/>
    </row>
    <row r="437" ht="15.75" customHeight="1">
      <c r="S437" s="95"/>
    </row>
    <row r="438" ht="15.75" customHeight="1">
      <c r="S438" s="95"/>
    </row>
    <row r="439" ht="15.75" customHeight="1">
      <c r="S439" s="95"/>
    </row>
    <row r="440" ht="15.75" customHeight="1">
      <c r="S440" s="95"/>
    </row>
    <row r="441" ht="15.75" customHeight="1">
      <c r="S441" s="95"/>
    </row>
    <row r="442" ht="15.75" customHeight="1">
      <c r="S442" s="95"/>
    </row>
    <row r="443" ht="15.75" customHeight="1">
      <c r="S443" s="95"/>
    </row>
    <row r="444" ht="15.75" customHeight="1">
      <c r="S444" s="95"/>
    </row>
    <row r="445" ht="15.75" customHeight="1">
      <c r="S445" s="95"/>
    </row>
    <row r="446" ht="15.75" customHeight="1">
      <c r="S446" s="95"/>
    </row>
    <row r="447" ht="15.75" customHeight="1">
      <c r="S447" s="95"/>
    </row>
    <row r="448" ht="15.75" customHeight="1">
      <c r="S448" s="95"/>
    </row>
    <row r="449" ht="15.75" customHeight="1">
      <c r="S449" s="95"/>
    </row>
    <row r="450" ht="15.75" customHeight="1">
      <c r="S450" s="95"/>
    </row>
    <row r="451" ht="15.75" customHeight="1">
      <c r="S451" s="95"/>
    </row>
    <row r="452" ht="15.75" customHeight="1">
      <c r="S452" s="95"/>
    </row>
    <row r="453" ht="15.75" customHeight="1">
      <c r="S453" s="95"/>
    </row>
    <row r="454" ht="15.75" customHeight="1">
      <c r="S454" s="95"/>
    </row>
    <row r="455" ht="15.75" customHeight="1">
      <c r="S455" s="95"/>
    </row>
    <row r="456" ht="15.75" customHeight="1">
      <c r="S456" s="95"/>
    </row>
    <row r="457" ht="15.75" customHeight="1">
      <c r="S457" s="95"/>
    </row>
    <row r="458" ht="15.75" customHeight="1">
      <c r="S458" s="95"/>
    </row>
    <row r="459" ht="15.75" customHeight="1">
      <c r="S459" s="95"/>
    </row>
    <row r="460" ht="15.75" customHeight="1">
      <c r="S460" s="95"/>
    </row>
    <row r="461" ht="15.75" customHeight="1">
      <c r="S461" s="95"/>
    </row>
    <row r="462" ht="15.75" customHeight="1">
      <c r="S462" s="95"/>
    </row>
    <row r="463" ht="15.75" customHeight="1">
      <c r="S463" s="95"/>
    </row>
    <row r="464" ht="15.75" customHeight="1">
      <c r="S464" s="95"/>
    </row>
    <row r="465" ht="15.75" customHeight="1">
      <c r="S465" s="95"/>
    </row>
    <row r="466" ht="15.75" customHeight="1">
      <c r="S466" s="95"/>
    </row>
    <row r="467" ht="15.75" customHeight="1">
      <c r="S467" s="95"/>
    </row>
    <row r="468" ht="15.75" customHeight="1">
      <c r="S468" s="95"/>
    </row>
    <row r="469" ht="15.75" customHeight="1">
      <c r="S469" s="95"/>
    </row>
    <row r="470" ht="15.75" customHeight="1">
      <c r="S470" s="95"/>
    </row>
    <row r="471" ht="15.75" customHeight="1">
      <c r="S471" s="95"/>
    </row>
    <row r="472" ht="15.75" customHeight="1">
      <c r="S472" s="95"/>
    </row>
    <row r="473" ht="15.75" customHeight="1">
      <c r="S473" s="95"/>
    </row>
    <row r="474" ht="15.75" customHeight="1">
      <c r="S474" s="95"/>
    </row>
    <row r="475" ht="15.75" customHeight="1">
      <c r="S475" s="95"/>
    </row>
    <row r="476" ht="15.75" customHeight="1">
      <c r="S476" s="95"/>
    </row>
    <row r="477" ht="15.75" customHeight="1">
      <c r="S477" s="95"/>
    </row>
    <row r="478" ht="15.75" customHeight="1">
      <c r="S478" s="95"/>
    </row>
    <row r="479" ht="15.75" customHeight="1">
      <c r="S479" s="95"/>
    </row>
    <row r="480" ht="15.75" customHeight="1">
      <c r="S480" s="95"/>
    </row>
    <row r="481" ht="15.75" customHeight="1">
      <c r="S481" s="95"/>
    </row>
    <row r="482" ht="15.75" customHeight="1">
      <c r="S482" s="95"/>
    </row>
    <row r="483" ht="15.75" customHeight="1">
      <c r="S483" s="95"/>
    </row>
    <row r="484" ht="15.75" customHeight="1">
      <c r="S484" s="95"/>
    </row>
    <row r="485" ht="15.75" customHeight="1">
      <c r="S485" s="95"/>
    </row>
    <row r="486" ht="15.75" customHeight="1">
      <c r="S486" s="95"/>
    </row>
    <row r="487" ht="15.75" customHeight="1">
      <c r="S487" s="95"/>
    </row>
    <row r="488" ht="15.75" customHeight="1">
      <c r="S488" s="95"/>
    </row>
    <row r="489" ht="15.75" customHeight="1">
      <c r="S489" s="95"/>
    </row>
    <row r="490" ht="15.75" customHeight="1">
      <c r="S490" s="95"/>
    </row>
    <row r="491" ht="15.75" customHeight="1">
      <c r="S491" s="95"/>
    </row>
    <row r="492" ht="15.75" customHeight="1">
      <c r="S492" s="95"/>
    </row>
    <row r="493" ht="15.75" customHeight="1">
      <c r="S493" s="95"/>
    </row>
    <row r="494" ht="15.75" customHeight="1">
      <c r="S494" s="95"/>
    </row>
    <row r="495" ht="15.75" customHeight="1">
      <c r="S495" s="95"/>
    </row>
    <row r="496" ht="15.75" customHeight="1">
      <c r="S496" s="95"/>
    </row>
    <row r="497" ht="15.75" customHeight="1">
      <c r="S497" s="95"/>
    </row>
    <row r="498" ht="15.75" customHeight="1">
      <c r="S498" s="95"/>
    </row>
    <row r="499" ht="15.75" customHeight="1">
      <c r="S499" s="95"/>
    </row>
    <row r="500" ht="15.75" customHeight="1">
      <c r="S500" s="95"/>
    </row>
    <row r="501" ht="15.75" customHeight="1">
      <c r="S501" s="95"/>
    </row>
    <row r="502" ht="15.75" customHeight="1">
      <c r="S502" s="95"/>
    </row>
    <row r="503" ht="15.75" customHeight="1">
      <c r="S503" s="95"/>
    </row>
    <row r="504" ht="15.75" customHeight="1">
      <c r="S504" s="95"/>
    </row>
    <row r="505" ht="15.75" customHeight="1">
      <c r="S505" s="95"/>
    </row>
    <row r="506" ht="15.75" customHeight="1">
      <c r="S506" s="95"/>
    </row>
    <row r="507" ht="15.75" customHeight="1">
      <c r="S507" s="95"/>
    </row>
    <row r="508" ht="15.75" customHeight="1">
      <c r="S508" s="95"/>
    </row>
    <row r="509" ht="15.75" customHeight="1">
      <c r="S509" s="95"/>
    </row>
    <row r="510" ht="15.75" customHeight="1">
      <c r="S510" s="95"/>
    </row>
    <row r="511" ht="15.75" customHeight="1">
      <c r="S511" s="95"/>
    </row>
    <row r="512" ht="15.75" customHeight="1">
      <c r="S512" s="95"/>
    </row>
    <row r="513" ht="15.75" customHeight="1">
      <c r="S513" s="95"/>
    </row>
    <row r="514" ht="15.75" customHeight="1">
      <c r="S514" s="95"/>
    </row>
    <row r="515" ht="15.75" customHeight="1">
      <c r="S515" s="95"/>
    </row>
    <row r="516" ht="15.75" customHeight="1">
      <c r="S516" s="95"/>
    </row>
    <row r="517" ht="15.75" customHeight="1">
      <c r="S517" s="95"/>
    </row>
    <row r="518" ht="15.75" customHeight="1">
      <c r="S518" s="95"/>
    </row>
    <row r="519" ht="15.75" customHeight="1">
      <c r="S519" s="95"/>
    </row>
    <row r="520" ht="15.75" customHeight="1">
      <c r="S520" s="95"/>
    </row>
    <row r="521" ht="15.75" customHeight="1">
      <c r="S521" s="95"/>
    </row>
    <row r="522" ht="15.75" customHeight="1">
      <c r="S522" s="95"/>
    </row>
    <row r="523" ht="15.75" customHeight="1">
      <c r="S523" s="95"/>
    </row>
    <row r="524" ht="15.75" customHeight="1">
      <c r="S524" s="95"/>
    </row>
    <row r="525" ht="15.75" customHeight="1">
      <c r="S525" s="95"/>
    </row>
    <row r="526" ht="15.75" customHeight="1">
      <c r="S526" s="95"/>
    </row>
    <row r="527" ht="15.75" customHeight="1">
      <c r="S527" s="95"/>
    </row>
    <row r="528" ht="15.75" customHeight="1">
      <c r="S528" s="95"/>
    </row>
    <row r="529" ht="15.75" customHeight="1">
      <c r="S529" s="95"/>
    </row>
    <row r="530" ht="15.75" customHeight="1">
      <c r="S530" s="95"/>
    </row>
    <row r="531" ht="15.75" customHeight="1">
      <c r="S531" s="95"/>
    </row>
    <row r="532" ht="15.75" customHeight="1">
      <c r="S532" s="95"/>
    </row>
    <row r="533" ht="15.75" customHeight="1">
      <c r="S533" s="95"/>
    </row>
    <row r="534" ht="15.75" customHeight="1">
      <c r="S534" s="95"/>
    </row>
    <row r="535" ht="15.75" customHeight="1">
      <c r="S535" s="95"/>
    </row>
    <row r="536" ht="15.75" customHeight="1">
      <c r="S536" s="95"/>
    </row>
    <row r="537" ht="15.75" customHeight="1">
      <c r="S537" s="95"/>
    </row>
    <row r="538" ht="15.75" customHeight="1">
      <c r="S538" s="95"/>
    </row>
    <row r="539" ht="15.75" customHeight="1">
      <c r="S539" s="95"/>
    </row>
    <row r="540" ht="15.75" customHeight="1">
      <c r="S540" s="95"/>
    </row>
    <row r="541" ht="15.75" customHeight="1">
      <c r="S541" s="95"/>
    </row>
    <row r="542" ht="15.75" customHeight="1">
      <c r="S542" s="95"/>
    </row>
    <row r="543" ht="15.75" customHeight="1">
      <c r="S543" s="95"/>
    </row>
    <row r="544" ht="15.75" customHeight="1">
      <c r="S544" s="95"/>
    </row>
    <row r="545" ht="15.75" customHeight="1">
      <c r="S545" s="95"/>
    </row>
    <row r="546" ht="15.75" customHeight="1">
      <c r="S546" s="95"/>
    </row>
    <row r="547" ht="15.75" customHeight="1">
      <c r="S547" s="95"/>
    </row>
    <row r="548" ht="15.75" customHeight="1">
      <c r="S548" s="95"/>
    </row>
    <row r="549" ht="15.75" customHeight="1">
      <c r="S549" s="95"/>
    </row>
    <row r="550" ht="15.75" customHeight="1">
      <c r="S550" s="95"/>
    </row>
    <row r="551" ht="15.75" customHeight="1">
      <c r="S551" s="95"/>
    </row>
    <row r="552" ht="15.75" customHeight="1">
      <c r="S552" s="95"/>
    </row>
    <row r="553" ht="15.75" customHeight="1">
      <c r="S553" s="95"/>
    </row>
    <row r="554" ht="15.75" customHeight="1">
      <c r="S554" s="95"/>
    </row>
    <row r="555" ht="15.75" customHeight="1">
      <c r="S555" s="95"/>
    </row>
    <row r="556" ht="15.75" customHeight="1">
      <c r="S556" s="95"/>
    </row>
    <row r="557" ht="15.75" customHeight="1">
      <c r="S557" s="95"/>
    </row>
    <row r="558" ht="15.75" customHeight="1">
      <c r="S558" s="95"/>
    </row>
    <row r="559" ht="15.75" customHeight="1">
      <c r="S559" s="95"/>
    </row>
    <row r="560" ht="15.75" customHeight="1">
      <c r="S560" s="95"/>
    </row>
    <row r="561" ht="15.75" customHeight="1">
      <c r="S561" s="95"/>
    </row>
    <row r="562" ht="15.75" customHeight="1">
      <c r="S562" s="95"/>
    </row>
    <row r="563" ht="15.75" customHeight="1">
      <c r="S563" s="95"/>
    </row>
    <row r="564" ht="15.75" customHeight="1">
      <c r="S564" s="95"/>
    </row>
    <row r="565" ht="15.75" customHeight="1">
      <c r="S565" s="95"/>
    </row>
    <row r="566" ht="15.75" customHeight="1">
      <c r="S566" s="95"/>
    </row>
    <row r="567" ht="15.75" customHeight="1">
      <c r="S567" s="95"/>
    </row>
    <row r="568" ht="15.75" customHeight="1">
      <c r="S568" s="95"/>
    </row>
    <row r="569" ht="15.75" customHeight="1">
      <c r="S569" s="95"/>
    </row>
    <row r="570" ht="15.75" customHeight="1">
      <c r="S570" s="95"/>
    </row>
    <row r="571" ht="15.75" customHeight="1">
      <c r="S571" s="95"/>
    </row>
    <row r="572" ht="15.75" customHeight="1">
      <c r="S572" s="95"/>
    </row>
    <row r="573" ht="15.75" customHeight="1">
      <c r="S573" s="95"/>
    </row>
    <row r="574" ht="15.75" customHeight="1">
      <c r="S574" s="95"/>
    </row>
    <row r="575" ht="15.75" customHeight="1">
      <c r="S575" s="95"/>
    </row>
    <row r="576" ht="15.75" customHeight="1">
      <c r="S576" s="95"/>
    </row>
    <row r="577" ht="15.75" customHeight="1">
      <c r="S577" s="95"/>
    </row>
    <row r="578" ht="15.75" customHeight="1">
      <c r="S578" s="95"/>
    </row>
    <row r="579" ht="15.75" customHeight="1">
      <c r="S579" s="95"/>
    </row>
    <row r="580" ht="15.75" customHeight="1">
      <c r="S580" s="95"/>
    </row>
    <row r="581" ht="15.75" customHeight="1">
      <c r="S581" s="95"/>
    </row>
    <row r="582" ht="15.75" customHeight="1">
      <c r="S582" s="95"/>
    </row>
    <row r="583" ht="15.75" customHeight="1">
      <c r="S583" s="95"/>
    </row>
    <row r="584" ht="15.75" customHeight="1">
      <c r="S584" s="95"/>
    </row>
    <row r="585" ht="15.75" customHeight="1">
      <c r="S585" s="95"/>
    </row>
    <row r="586" ht="15.75" customHeight="1">
      <c r="S586" s="95"/>
    </row>
    <row r="587" ht="15.75" customHeight="1">
      <c r="S587" s="95"/>
    </row>
    <row r="588" ht="15.75" customHeight="1">
      <c r="S588" s="95"/>
    </row>
    <row r="589" ht="15.75" customHeight="1">
      <c r="S589" s="95"/>
    </row>
    <row r="590" ht="15.75" customHeight="1">
      <c r="S590" s="95"/>
    </row>
    <row r="591" ht="15.75" customHeight="1">
      <c r="S591" s="95"/>
    </row>
    <row r="592" ht="15.75" customHeight="1">
      <c r="S592" s="95"/>
    </row>
    <row r="593" ht="15.75" customHeight="1">
      <c r="S593" s="95"/>
    </row>
    <row r="594" ht="15.75" customHeight="1">
      <c r="S594" s="95"/>
    </row>
    <row r="595" ht="15.75" customHeight="1">
      <c r="S595" s="95"/>
    </row>
    <row r="596" ht="15.75" customHeight="1">
      <c r="S596" s="95"/>
    </row>
    <row r="597" ht="15.75" customHeight="1">
      <c r="S597" s="95"/>
    </row>
    <row r="598" ht="15.75" customHeight="1">
      <c r="S598" s="95"/>
    </row>
    <row r="599" ht="15.75" customHeight="1">
      <c r="S599" s="95"/>
    </row>
    <row r="600" ht="15.75" customHeight="1">
      <c r="S600" s="95"/>
    </row>
    <row r="601" ht="15.75" customHeight="1">
      <c r="S601" s="95"/>
    </row>
    <row r="602" ht="15.75" customHeight="1">
      <c r="S602" s="95"/>
    </row>
    <row r="603" ht="15.75" customHeight="1">
      <c r="S603" s="95"/>
    </row>
    <row r="604" ht="15.75" customHeight="1">
      <c r="S604" s="95"/>
    </row>
    <row r="605" ht="15.75" customHeight="1">
      <c r="S605" s="95"/>
    </row>
    <row r="606" ht="15.75" customHeight="1">
      <c r="S606" s="95"/>
    </row>
    <row r="607" ht="15.75" customHeight="1">
      <c r="S607" s="95"/>
    </row>
    <row r="608" ht="15.75" customHeight="1">
      <c r="S608" s="95"/>
    </row>
    <row r="609" ht="15.75" customHeight="1">
      <c r="S609" s="95"/>
    </row>
    <row r="610" ht="15.75" customHeight="1">
      <c r="S610" s="95"/>
    </row>
    <row r="611" ht="15.75" customHeight="1">
      <c r="S611" s="95"/>
    </row>
    <row r="612" ht="15.75" customHeight="1">
      <c r="S612" s="95"/>
    </row>
    <row r="613" ht="15.75" customHeight="1">
      <c r="S613" s="95"/>
    </row>
    <row r="614" ht="15.75" customHeight="1">
      <c r="S614" s="95"/>
    </row>
    <row r="615" ht="15.75" customHeight="1">
      <c r="S615" s="95"/>
    </row>
    <row r="616" ht="15.75" customHeight="1">
      <c r="S616" s="95"/>
    </row>
    <row r="617" ht="15.75" customHeight="1">
      <c r="S617" s="95"/>
    </row>
    <row r="618" ht="15.75" customHeight="1">
      <c r="S618" s="95"/>
    </row>
    <row r="619" ht="15.75" customHeight="1">
      <c r="S619" s="95"/>
    </row>
    <row r="620" ht="15.75" customHeight="1">
      <c r="S620" s="95"/>
    </row>
    <row r="621" ht="15.75" customHeight="1">
      <c r="S621" s="95"/>
    </row>
    <row r="622" ht="15.75" customHeight="1">
      <c r="S622" s="95"/>
    </row>
    <row r="623" ht="15.75" customHeight="1">
      <c r="S623" s="95"/>
    </row>
    <row r="624" ht="15.75" customHeight="1">
      <c r="S624" s="95"/>
    </row>
    <row r="625" ht="15.75" customHeight="1">
      <c r="S625" s="95"/>
    </row>
    <row r="626" ht="15.75" customHeight="1">
      <c r="S626" s="95"/>
    </row>
    <row r="627" ht="15.75" customHeight="1">
      <c r="S627" s="95"/>
    </row>
    <row r="628" ht="15.75" customHeight="1">
      <c r="S628" s="95"/>
    </row>
    <row r="629" ht="15.75" customHeight="1">
      <c r="S629" s="95"/>
    </row>
    <row r="630" ht="15.75" customHeight="1">
      <c r="S630" s="95"/>
    </row>
    <row r="631" ht="15.75" customHeight="1">
      <c r="S631" s="95"/>
    </row>
    <row r="632" ht="15.75" customHeight="1">
      <c r="S632" s="95"/>
    </row>
    <row r="633" ht="15.75" customHeight="1">
      <c r="S633" s="95"/>
    </row>
    <row r="634" ht="15.75" customHeight="1">
      <c r="S634" s="95"/>
    </row>
    <row r="635" ht="15.75" customHeight="1">
      <c r="S635" s="95"/>
    </row>
    <row r="636" ht="15.75" customHeight="1">
      <c r="S636" s="95"/>
    </row>
    <row r="637" ht="15.75" customHeight="1">
      <c r="S637" s="95"/>
    </row>
    <row r="638" ht="15.75" customHeight="1">
      <c r="S638" s="95"/>
    </row>
    <row r="639" ht="15.75" customHeight="1">
      <c r="S639" s="95"/>
    </row>
    <row r="640" ht="15.75" customHeight="1">
      <c r="S640" s="95"/>
    </row>
    <row r="641" ht="15.75" customHeight="1">
      <c r="S641" s="95"/>
    </row>
    <row r="642" ht="15.75" customHeight="1">
      <c r="S642" s="95"/>
    </row>
    <row r="643" ht="15.75" customHeight="1">
      <c r="S643" s="95"/>
    </row>
    <row r="644" ht="15.75" customHeight="1">
      <c r="S644" s="95"/>
    </row>
    <row r="645" ht="15.75" customHeight="1">
      <c r="S645" s="95"/>
    </row>
    <row r="646" ht="15.75" customHeight="1">
      <c r="S646" s="95"/>
    </row>
    <row r="647" ht="15.75" customHeight="1">
      <c r="S647" s="95"/>
    </row>
    <row r="648" ht="15.75" customHeight="1">
      <c r="S648" s="95"/>
    </row>
    <row r="649" ht="15.75" customHeight="1">
      <c r="S649" s="95"/>
    </row>
    <row r="650" ht="15.75" customHeight="1">
      <c r="S650" s="95"/>
    </row>
    <row r="651" ht="15.75" customHeight="1">
      <c r="S651" s="95"/>
    </row>
    <row r="652" ht="15.75" customHeight="1">
      <c r="S652" s="95"/>
    </row>
    <row r="653" ht="15.75" customHeight="1">
      <c r="S653" s="95"/>
    </row>
    <row r="654" ht="15.75" customHeight="1">
      <c r="S654" s="95"/>
    </row>
    <row r="655" ht="15.75" customHeight="1">
      <c r="S655" s="95"/>
    </row>
    <row r="656" ht="15.75" customHeight="1">
      <c r="S656" s="95"/>
    </row>
    <row r="657" ht="15.75" customHeight="1">
      <c r="S657" s="95"/>
    </row>
    <row r="658" ht="15.75" customHeight="1">
      <c r="S658" s="95"/>
    </row>
    <row r="659" ht="15.75" customHeight="1">
      <c r="S659" s="95"/>
    </row>
    <row r="660" ht="15.75" customHeight="1">
      <c r="S660" s="95"/>
    </row>
    <row r="661" ht="15.75" customHeight="1">
      <c r="S661" s="95"/>
    </row>
    <row r="662" ht="15.75" customHeight="1">
      <c r="S662" s="95"/>
    </row>
    <row r="663" ht="15.75" customHeight="1">
      <c r="S663" s="95"/>
    </row>
    <row r="664" ht="15.75" customHeight="1">
      <c r="S664" s="95"/>
    </row>
    <row r="665" ht="15.75" customHeight="1">
      <c r="S665" s="95"/>
    </row>
    <row r="666" ht="15.75" customHeight="1">
      <c r="S666" s="95"/>
    </row>
    <row r="667" ht="15.75" customHeight="1">
      <c r="S667" s="95"/>
    </row>
    <row r="668" ht="15.75" customHeight="1">
      <c r="S668" s="95"/>
    </row>
    <row r="669" ht="15.75" customHeight="1">
      <c r="S669" s="95"/>
    </row>
    <row r="670" ht="15.75" customHeight="1">
      <c r="S670" s="95"/>
    </row>
    <row r="671" ht="15.75" customHeight="1">
      <c r="S671" s="95"/>
    </row>
    <row r="672" ht="15.75" customHeight="1">
      <c r="S672" s="95"/>
    </row>
    <row r="673" ht="15.75" customHeight="1">
      <c r="S673" s="95"/>
    </row>
    <row r="674" ht="15.75" customHeight="1">
      <c r="S674" s="95"/>
    </row>
    <row r="675" ht="15.75" customHeight="1">
      <c r="S675" s="95"/>
    </row>
    <row r="676" ht="15.75" customHeight="1">
      <c r="S676" s="95"/>
    </row>
    <row r="677" ht="15.75" customHeight="1">
      <c r="S677" s="95"/>
    </row>
    <row r="678" ht="15.75" customHeight="1">
      <c r="S678" s="95"/>
    </row>
    <row r="679" ht="15.75" customHeight="1">
      <c r="S679" s="95"/>
    </row>
    <row r="680" ht="15.75" customHeight="1">
      <c r="S680" s="95"/>
    </row>
    <row r="681" ht="15.75" customHeight="1">
      <c r="S681" s="95"/>
    </row>
    <row r="682" ht="15.75" customHeight="1">
      <c r="S682" s="95"/>
    </row>
    <row r="683" ht="15.75" customHeight="1">
      <c r="S683" s="95"/>
    </row>
    <row r="684" ht="15.75" customHeight="1">
      <c r="S684" s="95"/>
    </row>
    <row r="685" ht="15.75" customHeight="1">
      <c r="S685" s="95"/>
    </row>
    <row r="686" ht="15.75" customHeight="1">
      <c r="S686" s="95"/>
    </row>
    <row r="687" ht="15.75" customHeight="1">
      <c r="S687" s="95"/>
    </row>
    <row r="688" ht="15.75" customHeight="1">
      <c r="S688" s="95"/>
    </row>
    <row r="689" ht="15.75" customHeight="1">
      <c r="S689" s="95"/>
    </row>
    <row r="690" ht="15.75" customHeight="1">
      <c r="S690" s="95"/>
    </row>
    <row r="691" ht="15.75" customHeight="1">
      <c r="S691" s="95"/>
    </row>
    <row r="692" ht="15.75" customHeight="1">
      <c r="S692" s="95"/>
    </row>
    <row r="693" ht="15.75" customHeight="1">
      <c r="S693" s="95"/>
    </row>
    <row r="694" ht="15.75" customHeight="1">
      <c r="S694" s="95"/>
    </row>
    <row r="695" ht="15.75" customHeight="1">
      <c r="S695" s="95"/>
    </row>
    <row r="696" ht="15.75" customHeight="1">
      <c r="S696" s="95"/>
    </row>
    <row r="697" ht="15.75" customHeight="1">
      <c r="S697" s="95"/>
    </row>
    <row r="698" ht="15.75" customHeight="1">
      <c r="S698" s="95"/>
    </row>
    <row r="699" ht="15.75" customHeight="1">
      <c r="S699" s="95"/>
    </row>
    <row r="700" ht="15.75" customHeight="1">
      <c r="S700" s="95"/>
    </row>
    <row r="701" ht="15.75" customHeight="1">
      <c r="S701" s="95"/>
    </row>
    <row r="702" ht="15.75" customHeight="1">
      <c r="S702" s="95"/>
    </row>
    <row r="703" ht="15.75" customHeight="1">
      <c r="S703" s="95"/>
    </row>
    <row r="704" ht="15.75" customHeight="1">
      <c r="S704" s="95"/>
    </row>
    <row r="705" ht="15.75" customHeight="1">
      <c r="S705" s="95"/>
    </row>
    <row r="706" ht="15.75" customHeight="1">
      <c r="S706" s="95"/>
    </row>
    <row r="707" ht="15.75" customHeight="1">
      <c r="S707" s="95"/>
    </row>
    <row r="708" ht="15.75" customHeight="1">
      <c r="S708" s="95"/>
    </row>
    <row r="709" ht="15.75" customHeight="1">
      <c r="S709" s="95"/>
    </row>
    <row r="710" ht="15.75" customHeight="1">
      <c r="S710" s="95"/>
    </row>
    <row r="711" ht="15.75" customHeight="1">
      <c r="S711" s="95"/>
    </row>
    <row r="712" ht="15.75" customHeight="1">
      <c r="S712" s="95"/>
    </row>
    <row r="713" ht="15.75" customHeight="1">
      <c r="S713" s="95"/>
    </row>
    <row r="714" ht="15.75" customHeight="1">
      <c r="S714" s="95"/>
    </row>
    <row r="715" ht="15.75" customHeight="1">
      <c r="S715" s="95"/>
    </row>
    <row r="716" ht="15.75" customHeight="1">
      <c r="S716" s="95"/>
    </row>
    <row r="717" ht="15.75" customHeight="1">
      <c r="S717" s="95"/>
    </row>
    <row r="718" ht="15.75" customHeight="1">
      <c r="S718" s="95"/>
    </row>
    <row r="719" ht="15.75" customHeight="1">
      <c r="S719" s="95"/>
    </row>
    <row r="720" ht="15.75" customHeight="1">
      <c r="S720" s="95"/>
    </row>
    <row r="721" ht="15.75" customHeight="1">
      <c r="S721" s="95"/>
    </row>
    <row r="722" ht="15.75" customHeight="1">
      <c r="S722" s="95"/>
    </row>
    <row r="723" ht="15.75" customHeight="1">
      <c r="S723" s="95"/>
    </row>
    <row r="724" ht="15.75" customHeight="1">
      <c r="S724" s="95"/>
    </row>
    <row r="725" ht="15.75" customHeight="1">
      <c r="S725" s="95"/>
    </row>
    <row r="726" ht="15.75" customHeight="1">
      <c r="S726" s="95"/>
    </row>
    <row r="727" ht="15.75" customHeight="1">
      <c r="S727" s="95"/>
    </row>
    <row r="728" ht="15.75" customHeight="1">
      <c r="S728" s="95"/>
    </row>
    <row r="729" ht="15.75" customHeight="1">
      <c r="S729" s="95"/>
    </row>
    <row r="730" ht="15.75" customHeight="1">
      <c r="S730" s="95"/>
    </row>
    <row r="731" ht="15.75" customHeight="1">
      <c r="S731" s="95"/>
    </row>
    <row r="732" ht="15.75" customHeight="1">
      <c r="S732" s="95"/>
    </row>
    <row r="733" ht="15.75" customHeight="1">
      <c r="S733" s="95"/>
    </row>
    <row r="734" ht="15.75" customHeight="1">
      <c r="S734" s="95"/>
    </row>
    <row r="735" ht="15.75" customHeight="1">
      <c r="S735" s="95"/>
    </row>
    <row r="736" ht="15.75" customHeight="1">
      <c r="S736" s="95"/>
    </row>
    <row r="737" ht="15.75" customHeight="1">
      <c r="S737" s="95"/>
    </row>
    <row r="738" ht="15.75" customHeight="1">
      <c r="S738" s="95"/>
    </row>
    <row r="739" ht="15.75" customHeight="1">
      <c r="S739" s="95"/>
    </row>
    <row r="740" ht="15.75" customHeight="1">
      <c r="S740" s="95"/>
    </row>
    <row r="741" ht="15.75" customHeight="1">
      <c r="S741" s="95"/>
    </row>
    <row r="742" ht="15.75" customHeight="1">
      <c r="S742" s="95"/>
    </row>
    <row r="743" ht="15.75" customHeight="1">
      <c r="S743" s="95"/>
    </row>
    <row r="744" ht="15.75" customHeight="1">
      <c r="S744" s="95"/>
    </row>
    <row r="745" ht="15.75" customHeight="1">
      <c r="S745" s="95"/>
    </row>
    <row r="746" ht="15.75" customHeight="1">
      <c r="S746" s="95"/>
    </row>
    <row r="747" ht="15.75" customHeight="1">
      <c r="S747" s="95"/>
    </row>
    <row r="748" ht="15.75" customHeight="1">
      <c r="S748" s="95"/>
    </row>
    <row r="749" ht="15.75" customHeight="1">
      <c r="S749" s="95"/>
    </row>
    <row r="750" ht="15.75" customHeight="1">
      <c r="S750" s="95"/>
    </row>
    <row r="751" ht="15.75" customHeight="1">
      <c r="S751" s="95"/>
    </row>
    <row r="752" ht="15.75" customHeight="1">
      <c r="S752" s="95"/>
    </row>
    <row r="753" ht="15.75" customHeight="1">
      <c r="S753" s="95"/>
    </row>
    <row r="754" ht="15.75" customHeight="1">
      <c r="S754" s="95"/>
    </row>
    <row r="755" ht="15.75" customHeight="1">
      <c r="S755" s="95"/>
    </row>
    <row r="756" ht="15.75" customHeight="1">
      <c r="S756" s="95"/>
    </row>
    <row r="757" ht="15.75" customHeight="1">
      <c r="S757" s="95"/>
    </row>
    <row r="758" ht="15.75" customHeight="1">
      <c r="S758" s="95"/>
    </row>
    <row r="759" ht="15.75" customHeight="1">
      <c r="S759" s="95"/>
    </row>
    <row r="760" ht="15.75" customHeight="1">
      <c r="S760" s="95"/>
    </row>
    <row r="761" ht="15.75" customHeight="1">
      <c r="S761" s="95"/>
    </row>
    <row r="762" ht="15.75" customHeight="1">
      <c r="S762" s="95"/>
    </row>
    <row r="763" ht="15.75" customHeight="1">
      <c r="S763" s="95"/>
    </row>
    <row r="764" ht="15.75" customHeight="1">
      <c r="S764" s="95"/>
    </row>
    <row r="765" ht="15.75" customHeight="1">
      <c r="S765" s="95"/>
    </row>
    <row r="766" ht="15.75" customHeight="1">
      <c r="S766" s="95"/>
    </row>
    <row r="767" ht="15.75" customHeight="1">
      <c r="S767" s="95"/>
    </row>
    <row r="768" ht="15.75" customHeight="1">
      <c r="S768" s="95"/>
    </row>
    <row r="769" ht="15.75" customHeight="1">
      <c r="S769" s="95"/>
    </row>
    <row r="770" ht="15.75" customHeight="1">
      <c r="S770" s="95"/>
    </row>
    <row r="771" ht="15.75" customHeight="1">
      <c r="S771" s="95"/>
    </row>
    <row r="772" ht="15.75" customHeight="1">
      <c r="S772" s="95"/>
    </row>
    <row r="773" ht="15.75" customHeight="1">
      <c r="S773" s="95"/>
    </row>
    <row r="774" ht="15.75" customHeight="1">
      <c r="S774" s="95"/>
    </row>
    <row r="775" ht="15.75" customHeight="1">
      <c r="S775" s="95"/>
    </row>
    <row r="776" ht="15.75" customHeight="1">
      <c r="S776" s="95"/>
    </row>
    <row r="777" ht="15.75" customHeight="1">
      <c r="S777" s="95"/>
    </row>
    <row r="778" ht="15.75" customHeight="1">
      <c r="S778" s="95"/>
    </row>
    <row r="779" ht="15.75" customHeight="1">
      <c r="S779" s="95"/>
    </row>
    <row r="780" ht="15.75" customHeight="1">
      <c r="S780" s="95"/>
    </row>
    <row r="781" ht="15.75" customHeight="1">
      <c r="S781" s="95"/>
    </row>
    <row r="782" ht="15.75" customHeight="1">
      <c r="S782" s="95"/>
    </row>
    <row r="783" ht="15.75" customHeight="1">
      <c r="S783" s="95"/>
    </row>
    <row r="784" ht="15.75" customHeight="1">
      <c r="S784" s="95"/>
    </row>
    <row r="785" ht="15.75" customHeight="1">
      <c r="S785" s="95"/>
    </row>
    <row r="786" ht="15.75" customHeight="1">
      <c r="S786" s="95"/>
    </row>
    <row r="787" ht="15.75" customHeight="1">
      <c r="S787" s="95"/>
    </row>
    <row r="788" ht="15.75" customHeight="1">
      <c r="S788" s="95"/>
    </row>
    <row r="789" ht="15.75" customHeight="1">
      <c r="S789" s="95"/>
    </row>
    <row r="790" ht="15.75" customHeight="1">
      <c r="S790" s="95"/>
    </row>
    <row r="791" ht="15.75" customHeight="1">
      <c r="S791" s="95"/>
    </row>
    <row r="792" ht="15.75" customHeight="1">
      <c r="S792" s="95"/>
    </row>
    <row r="793" ht="15.75" customHeight="1">
      <c r="S793" s="95"/>
    </row>
    <row r="794" ht="15.75" customHeight="1">
      <c r="S794" s="95"/>
    </row>
    <row r="795" ht="15.75" customHeight="1">
      <c r="S795" s="95"/>
    </row>
    <row r="796" ht="15.75" customHeight="1">
      <c r="S796" s="95"/>
    </row>
    <row r="797" ht="15.75" customHeight="1">
      <c r="S797" s="95"/>
    </row>
    <row r="798" ht="15.75" customHeight="1">
      <c r="S798" s="95"/>
    </row>
    <row r="799" ht="15.75" customHeight="1">
      <c r="S799" s="95"/>
    </row>
    <row r="800" ht="15.75" customHeight="1">
      <c r="S800" s="95"/>
    </row>
    <row r="801" ht="15.75" customHeight="1">
      <c r="S801" s="95"/>
    </row>
    <row r="802" ht="15.75" customHeight="1">
      <c r="S802" s="95"/>
    </row>
    <row r="803" ht="15.75" customHeight="1">
      <c r="S803" s="95"/>
    </row>
    <row r="804" ht="15.75" customHeight="1">
      <c r="S804" s="95"/>
    </row>
    <row r="805" ht="15.75" customHeight="1">
      <c r="S805" s="95"/>
    </row>
    <row r="806" ht="15.75" customHeight="1">
      <c r="S806" s="95"/>
    </row>
    <row r="807" ht="15.75" customHeight="1">
      <c r="S807" s="95"/>
    </row>
    <row r="808" ht="15.75" customHeight="1">
      <c r="S808" s="95"/>
    </row>
    <row r="809" ht="15.75" customHeight="1">
      <c r="S809" s="95"/>
    </row>
    <row r="810" ht="15.75" customHeight="1">
      <c r="S810" s="95"/>
    </row>
    <row r="811" ht="15.75" customHeight="1">
      <c r="S811" s="95"/>
    </row>
    <row r="812" ht="15.75" customHeight="1">
      <c r="S812" s="95"/>
    </row>
    <row r="813" ht="15.75" customHeight="1">
      <c r="S813" s="95"/>
    </row>
    <row r="814" ht="15.75" customHeight="1">
      <c r="S814" s="95"/>
    </row>
    <row r="815" ht="15.75" customHeight="1">
      <c r="S815" s="95"/>
    </row>
    <row r="816" ht="15.75" customHeight="1">
      <c r="S816" s="95"/>
    </row>
    <row r="817" ht="15.75" customHeight="1">
      <c r="S817" s="95"/>
    </row>
    <row r="818" ht="15.75" customHeight="1">
      <c r="S818" s="95"/>
    </row>
    <row r="819" ht="15.75" customHeight="1">
      <c r="S819" s="95"/>
    </row>
    <row r="820" ht="15.75" customHeight="1">
      <c r="S820" s="95"/>
    </row>
    <row r="821" ht="15.75" customHeight="1">
      <c r="S821" s="95"/>
    </row>
    <row r="822" ht="15.75" customHeight="1">
      <c r="S822" s="95"/>
    </row>
    <row r="823" ht="15.75" customHeight="1">
      <c r="S823" s="95"/>
    </row>
    <row r="824" ht="15.75" customHeight="1">
      <c r="S824" s="95"/>
    </row>
    <row r="825" ht="15.75" customHeight="1">
      <c r="S825" s="95"/>
    </row>
    <row r="826" ht="15.75" customHeight="1">
      <c r="S826" s="95"/>
    </row>
    <row r="827" ht="15.75" customHeight="1">
      <c r="S827" s="95"/>
    </row>
    <row r="828" ht="15.75" customHeight="1">
      <c r="S828" s="95"/>
    </row>
    <row r="829" ht="15.75" customHeight="1">
      <c r="S829" s="95"/>
    </row>
    <row r="830" ht="15.75" customHeight="1">
      <c r="S830" s="95"/>
    </row>
    <row r="831" ht="15.75" customHeight="1">
      <c r="S831" s="95"/>
    </row>
    <row r="832" ht="15.75" customHeight="1">
      <c r="S832" s="95"/>
    </row>
    <row r="833" ht="15.75" customHeight="1">
      <c r="S833" s="95"/>
    </row>
    <row r="834" ht="15.75" customHeight="1">
      <c r="S834" s="95"/>
    </row>
    <row r="835" ht="15.75" customHeight="1">
      <c r="S835" s="95"/>
    </row>
    <row r="836" ht="15.75" customHeight="1">
      <c r="S836" s="95"/>
    </row>
    <row r="837" ht="15.75" customHeight="1">
      <c r="S837" s="95"/>
    </row>
    <row r="838" ht="15.75" customHeight="1">
      <c r="S838" s="95"/>
    </row>
    <row r="839" ht="15.75" customHeight="1">
      <c r="S839" s="95"/>
    </row>
    <row r="840" ht="15.75" customHeight="1">
      <c r="S840" s="95"/>
    </row>
    <row r="841" ht="15.75" customHeight="1">
      <c r="S841" s="95"/>
    </row>
    <row r="842" ht="15.75" customHeight="1">
      <c r="S842" s="95"/>
    </row>
    <row r="843" ht="15.75" customHeight="1">
      <c r="S843" s="95"/>
    </row>
    <row r="844" ht="15.75" customHeight="1">
      <c r="S844" s="95"/>
    </row>
    <row r="845" ht="15.75" customHeight="1">
      <c r="S845" s="95"/>
    </row>
    <row r="846" ht="15.75" customHeight="1">
      <c r="S846" s="95"/>
    </row>
    <row r="847" ht="15.75" customHeight="1">
      <c r="S847" s="95"/>
    </row>
    <row r="848" ht="15.75" customHeight="1">
      <c r="S848" s="95"/>
    </row>
    <row r="849" ht="15.75" customHeight="1">
      <c r="S849" s="95"/>
    </row>
    <row r="850" ht="15.75" customHeight="1">
      <c r="S850" s="95"/>
    </row>
    <row r="851" ht="15.75" customHeight="1">
      <c r="S851" s="95"/>
    </row>
    <row r="852" ht="15.75" customHeight="1">
      <c r="S852" s="95"/>
    </row>
    <row r="853" ht="15.75" customHeight="1">
      <c r="S853" s="95"/>
    </row>
    <row r="854" ht="15.75" customHeight="1">
      <c r="S854" s="95"/>
    </row>
    <row r="855" ht="15.75" customHeight="1">
      <c r="S855" s="95"/>
    </row>
    <row r="856" ht="15.75" customHeight="1">
      <c r="S856" s="95"/>
    </row>
    <row r="857" ht="15.75" customHeight="1">
      <c r="S857" s="95"/>
    </row>
    <row r="858" ht="15.75" customHeight="1">
      <c r="S858" s="95"/>
    </row>
    <row r="859" ht="15.75" customHeight="1">
      <c r="S859" s="95"/>
    </row>
    <row r="860" ht="15.75" customHeight="1">
      <c r="S860" s="95"/>
    </row>
    <row r="861" ht="15.75" customHeight="1">
      <c r="S861" s="95"/>
    </row>
    <row r="862" ht="15.75" customHeight="1">
      <c r="S862" s="95"/>
    </row>
    <row r="863" ht="15.75" customHeight="1">
      <c r="S863" s="95"/>
    </row>
    <row r="864" ht="15.75" customHeight="1">
      <c r="S864" s="95"/>
    </row>
    <row r="865" ht="15.75" customHeight="1">
      <c r="S865" s="95"/>
    </row>
    <row r="866" ht="15.75" customHeight="1">
      <c r="S866" s="95"/>
    </row>
    <row r="867" ht="15.75" customHeight="1">
      <c r="S867" s="95"/>
    </row>
    <row r="868" ht="15.75" customHeight="1">
      <c r="S868" s="95"/>
    </row>
    <row r="869" ht="15.75" customHeight="1">
      <c r="S869" s="95"/>
    </row>
    <row r="870" ht="15.75" customHeight="1">
      <c r="S870" s="95"/>
    </row>
    <row r="871" ht="15.75" customHeight="1">
      <c r="S871" s="95"/>
    </row>
    <row r="872" ht="15.75" customHeight="1">
      <c r="S872" s="95"/>
    </row>
    <row r="873" ht="15.75" customHeight="1">
      <c r="S873" s="95"/>
    </row>
    <row r="874" ht="15.75" customHeight="1">
      <c r="S874" s="95"/>
    </row>
    <row r="875" ht="15.75" customHeight="1">
      <c r="S875" s="95"/>
    </row>
    <row r="876" ht="15.75" customHeight="1">
      <c r="S876" s="95"/>
    </row>
    <row r="877" ht="15.75" customHeight="1">
      <c r="S877" s="95"/>
    </row>
    <row r="878" ht="15.75" customHeight="1">
      <c r="S878" s="95"/>
    </row>
    <row r="879" ht="15.75" customHeight="1">
      <c r="S879" s="95"/>
    </row>
    <row r="880" ht="15.75" customHeight="1">
      <c r="S880" s="95"/>
    </row>
    <row r="881" ht="15.75" customHeight="1">
      <c r="S881" s="95"/>
    </row>
    <row r="882" ht="15.75" customHeight="1">
      <c r="S882" s="95"/>
    </row>
    <row r="883" ht="15.75" customHeight="1">
      <c r="S883" s="95"/>
    </row>
    <row r="884" ht="15.75" customHeight="1">
      <c r="S884" s="95"/>
    </row>
    <row r="885" ht="15.75" customHeight="1">
      <c r="S885" s="95"/>
    </row>
    <row r="886" ht="15.75" customHeight="1">
      <c r="S886" s="95"/>
    </row>
    <row r="887" ht="15.75" customHeight="1">
      <c r="S887" s="95"/>
    </row>
    <row r="888" ht="15.75" customHeight="1">
      <c r="S888" s="95"/>
    </row>
    <row r="889" ht="15.75" customHeight="1">
      <c r="S889" s="95"/>
    </row>
    <row r="890" ht="15.75" customHeight="1">
      <c r="S890" s="95"/>
    </row>
    <row r="891" ht="15.75" customHeight="1">
      <c r="S891" s="95"/>
    </row>
    <row r="892" ht="15.75" customHeight="1">
      <c r="S892" s="95"/>
    </row>
    <row r="893" ht="15.75" customHeight="1">
      <c r="S893" s="95"/>
    </row>
    <row r="894" ht="15.75" customHeight="1">
      <c r="S894" s="95"/>
    </row>
    <row r="895" ht="15.75" customHeight="1">
      <c r="S895" s="95"/>
    </row>
    <row r="896" ht="15.75" customHeight="1">
      <c r="S896" s="95"/>
    </row>
    <row r="897" ht="15.75" customHeight="1">
      <c r="S897" s="95"/>
    </row>
    <row r="898" ht="15.75" customHeight="1">
      <c r="S898" s="95"/>
    </row>
    <row r="899" ht="15.75" customHeight="1">
      <c r="S899" s="95"/>
    </row>
    <row r="900" ht="15.75" customHeight="1">
      <c r="S900" s="95"/>
    </row>
    <row r="901" ht="15.75" customHeight="1">
      <c r="S901" s="95"/>
    </row>
    <row r="902" ht="15.75" customHeight="1">
      <c r="S902" s="95"/>
    </row>
    <row r="903" ht="15.75" customHeight="1">
      <c r="S903" s="95"/>
    </row>
    <row r="904" ht="15.75" customHeight="1">
      <c r="S904" s="95"/>
    </row>
    <row r="905" ht="15.75" customHeight="1">
      <c r="S905" s="95"/>
    </row>
    <row r="906" ht="15.75" customHeight="1">
      <c r="S906" s="95"/>
    </row>
    <row r="907" ht="15.75" customHeight="1">
      <c r="S907" s="95"/>
    </row>
    <row r="908" ht="15.75" customHeight="1">
      <c r="S908" s="95"/>
    </row>
    <row r="909" ht="15.75" customHeight="1">
      <c r="S909" s="95"/>
    </row>
    <row r="910" ht="15.75" customHeight="1">
      <c r="S910" s="95"/>
    </row>
    <row r="911" ht="15.75" customHeight="1">
      <c r="S911" s="95"/>
    </row>
    <row r="912" ht="15.75" customHeight="1">
      <c r="S912" s="95"/>
    </row>
    <row r="913" ht="15.75" customHeight="1">
      <c r="S913" s="95"/>
    </row>
    <row r="914" ht="15.75" customHeight="1">
      <c r="S914" s="95"/>
    </row>
    <row r="915" ht="15.75" customHeight="1">
      <c r="S915" s="95"/>
    </row>
    <row r="916" ht="15.75" customHeight="1">
      <c r="S916" s="95"/>
    </row>
    <row r="917" ht="15.75" customHeight="1">
      <c r="S917" s="95"/>
    </row>
    <row r="918" ht="15.75" customHeight="1">
      <c r="S918" s="95"/>
    </row>
    <row r="919" ht="15.75" customHeight="1">
      <c r="S919" s="95"/>
    </row>
    <row r="920" ht="15.75" customHeight="1">
      <c r="S920" s="95"/>
    </row>
    <row r="921" ht="15.75" customHeight="1">
      <c r="S921" s="95"/>
    </row>
    <row r="922" ht="15.75" customHeight="1">
      <c r="S922" s="95"/>
    </row>
    <row r="923" ht="15.75" customHeight="1">
      <c r="S923" s="95"/>
    </row>
    <row r="924" ht="15.75" customHeight="1">
      <c r="S924" s="95"/>
    </row>
    <row r="925" ht="15.75" customHeight="1">
      <c r="S925" s="95"/>
    </row>
    <row r="926" ht="15.75" customHeight="1">
      <c r="S926" s="95"/>
    </row>
    <row r="927" ht="15.75" customHeight="1">
      <c r="S927" s="95"/>
    </row>
    <row r="928" ht="15.75" customHeight="1">
      <c r="S928" s="95"/>
    </row>
    <row r="929" ht="15.75" customHeight="1">
      <c r="S929" s="95"/>
    </row>
    <row r="930" ht="15.75" customHeight="1">
      <c r="S930" s="95"/>
    </row>
    <row r="931" ht="15.75" customHeight="1">
      <c r="S931" s="95"/>
    </row>
    <row r="932" ht="15.75" customHeight="1">
      <c r="S932" s="95"/>
    </row>
    <row r="933" ht="15.75" customHeight="1">
      <c r="S933" s="95"/>
    </row>
    <row r="934" ht="15.75" customHeight="1">
      <c r="S934" s="95"/>
    </row>
    <row r="935" ht="15.75" customHeight="1">
      <c r="S935" s="95"/>
    </row>
    <row r="936" ht="15.75" customHeight="1">
      <c r="S936" s="95"/>
    </row>
    <row r="937" ht="15.75" customHeight="1">
      <c r="S937" s="95"/>
    </row>
    <row r="938" ht="15.75" customHeight="1">
      <c r="S938" s="95"/>
    </row>
    <row r="939" ht="15.75" customHeight="1">
      <c r="S939" s="95"/>
    </row>
    <row r="940" ht="15.75" customHeight="1">
      <c r="S940" s="95"/>
    </row>
    <row r="941" ht="15.75" customHeight="1">
      <c r="S941" s="95"/>
    </row>
    <row r="942" ht="15.75" customHeight="1">
      <c r="S942" s="95"/>
    </row>
    <row r="943" ht="15.75" customHeight="1">
      <c r="S943" s="95"/>
    </row>
    <row r="944" ht="15.75" customHeight="1">
      <c r="S944" s="95"/>
    </row>
    <row r="945" ht="15.75" customHeight="1">
      <c r="S945" s="95"/>
    </row>
    <row r="946" ht="15.75" customHeight="1">
      <c r="S946" s="95"/>
    </row>
    <row r="947" ht="15.75" customHeight="1">
      <c r="S947" s="95"/>
    </row>
    <row r="948" ht="15.75" customHeight="1">
      <c r="S948" s="95"/>
    </row>
    <row r="949" ht="15.75" customHeight="1">
      <c r="S949" s="95"/>
    </row>
    <row r="950" ht="15.75" customHeight="1">
      <c r="S950" s="95"/>
    </row>
    <row r="951" ht="15.75" customHeight="1">
      <c r="S951" s="95"/>
    </row>
    <row r="952" ht="15.75" customHeight="1">
      <c r="S952" s="95"/>
    </row>
    <row r="953" ht="15.75" customHeight="1">
      <c r="S953" s="95"/>
    </row>
    <row r="954" ht="15.75" customHeight="1">
      <c r="S954" s="95"/>
    </row>
    <row r="955" ht="15.75" customHeight="1">
      <c r="S955" s="95"/>
    </row>
    <row r="956" ht="15.75" customHeight="1">
      <c r="S956" s="95"/>
    </row>
    <row r="957" ht="15.75" customHeight="1">
      <c r="S957" s="95"/>
    </row>
    <row r="958" ht="15.75" customHeight="1">
      <c r="S958" s="95"/>
    </row>
    <row r="959" ht="15.75" customHeight="1">
      <c r="S959" s="95"/>
    </row>
    <row r="960" ht="15.75" customHeight="1">
      <c r="S960" s="95"/>
    </row>
    <row r="961" ht="15.75" customHeight="1">
      <c r="S961" s="95"/>
    </row>
    <row r="962" ht="15.75" customHeight="1">
      <c r="S962" s="95"/>
    </row>
    <row r="963" ht="15.75" customHeight="1">
      <c r="S963" s="95"/>
    </row>
    <row r="964" ht="15.75" customHeight="1">
      <c r="S964" s="95"/>
    </row>
    <row r="965" ht="15.75" customHeight="1">
      <c r="S965" s="95"/>
    </row>
    <row r="966" ht="15.75" customHeight="1">
      <c r="S966" s="95"/>
    </row>
    <row r="967" ht="15.75" customHeight="1">
      <c r="S967" s="95"/>
    </row>
    <row r="968" ht="15.75" customHeight="1">
      <c r="S968" s="95"/>
    </row>
    <row r="969" ht="15.75" customHeight="1">
      <c r="S969" s="95"/>
    </row>
    <row r="970" ht="15.75" customHeight="1">
      <c r="S970" s="95"/>
    </row>
    <row r="971" ht="15.75" customHeight="1">
      <c r="S971" s="95"/>
    </row>
    <row r="972" ht="15.75" customHeight="1">
      <c r="S972" s="95"/>
    </row>
    <row r="973" ht="15.75" customHeight="1">
      <c r="S973" s="95"/>
    </row>
    <row r="974" ht="15.75" customHeight="1">
      <c r="S974" s="95"/>
    </row>
    <row r="975" ht="15.75" customHeight="1">
      <c r="S975" s="95"/>
    </row>
    <row r="976" ht="15.75" customHeight="1">
      <c r="S976" s="95"/>
    </row>
    <row r="977" ht="15.75" customHeight="1">
      <c r="S977" s="95"/>
    </row>
    <row r="978" ht="15.75" customHeight="1">
      <c r="S978" s="95"/>
    </row>
    <row r="979" ht="15.75" customHeight="1">
      <c r="S979" s="95"/>
    </row>
    <row r="980" ht="15.75" customHeight="1">
      <c r="S980" s="95"/>
    </row>
    <row r="981" ht="15.75" customHeight="1">
      <c r="S981" s="95"/>
    </row>
    <row r="982" ht="15.75" customHeight="1">
      <c r="S982" s="95"/>
    </row>
    <row r="983" ht="15.75" customHeight="1">
      <c r="S983" s="95"/>
    </row>
    <row r="984" ht="15.75" customHeight="1">
      <c r="S984" s="95"/>
    </row>
    <row r="985" ht="15.75" customHeight="1">
      <c r="S985" s="95"/>
    </row>
    <row r="986" ht="15.75" customHeight="1">
      <c r="S986" s="95"/>
    </row>
    <row r="987" ht="15.75" customHeight="1">
      <c r="S987" s="95"/>
    </row>
    <row r="988" ht="15.75" customHeight="1">
      <c r="S988" s="95"/>
    </row>
    <row r="989" ht="15.75" customHeight="1">
      <c r="S989" s="95"/>
    </row>
    <row r="990" ht="15.75" customHeight="1">
      <c r="S990" s="95"/>
    </row>
    <row r="991" ht="15.75" customHeight="1">
      <c r="S991" s="95"/>
    </row>
    <row r="992" ht="15.75" customHeight="1">
      <c r="S992" s="95"/>
    </row>
    <row r="993" ht="15.75" customHeight="1">
      <c r="S993" s="95"/>
    </row>
    <row r="994" ht="15.75" customHeight="1">
      <c r="S994" s="95"/>
    </row>
    <row r="995" ht="15.75" customHeight="1">
      <c r="S995" s="95"/>
    </row>
    <row r="996" ht="15.75" customHeight="1">
      <c r="S996" s="95"/>
    </row>
    <row r="997" ht="15.75" customHeight="1">
      <c r="S997" s="95"/>
    </row>
    <row r="998" ht="15.75" customHeight="1">
      <c r="S998" s="95"/>
    </row>
    <row r="999" ht="15.75" customHeight="1">
      <c r="S999" s="95"/>
    </row>
    <row r="1000" ht="15.75" customHeight="1">
      <c r="S1000" s="95"/>
    </row>
  </sheetData>
  <mergeCells count="2">
    <mergeCell ref="A1:C1"/>
    <mergeCell ref="A2:C2"/>
  </mergeCells>
  <printOptions gridLines="1"/>
  <pageMargins bottom="0.75" footer="0.0" header="0.0" left="0.7" right="0.7" top="0.75"/>
  <pageSetup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57"/>
    <col customWidth="1" min="2" max="2" width="17.43"/>
    <col customWidth="1" min="3" max="4" width="9.14"/>
    <col customWidth="1" min="5" max="5" width="7.29"/>
    <col customWidth="1" min="6" max="6" width="6.57"/>
    <col customWidth="1" min="7" max="8" width="6.43"/>
    <col customWidth="1" min="9" max="9" width="6.57"/>
    <col customWidth="1" min="10" max="10" width="9.57"/>
    <col customWidth="1" min="11" max="11" width="10.0"/>
    <col customWidth="1" min="12" max="12" width="8.14"/>
    <col customWidth="1" min="13" max="16" width="11.43"/>
    <col customWidth="1" min="17" max="21" width="8.57"/>
    <col customWidth="1" min="22" max="22" width="14.0"/>
    <col customWidth="1" min="23" max="25" width="7.57"/>
  </cols>
  <sheetData>
    <row r="1" ht="15.0" customHeight="1">
      <c r="A1" s="52" t="s">
        <v>101</v>
      </c>
      <c r="D1" s="6"/>
      <c r="N1" s="71"/>
      <c r="O1" s="110"/>
      <c r="P1" s="71"/>
    </row>
    <row r="2" ht="15.0" customHeight="1">
      <c r="A2" s="11" t="s">
        <v>29</v>
      </c>
      <c r="D2" s="6"/>
      <c r="N2" s="71"/>
      <c r="O2" s="110"/>
      <c r="P2" s="71"/>
    </row>
    <row r="3">
      <c r="A3" s="16"/>
      <c r="B3" s="12" t="s">
        <v>30</v>
      </c>
      <c r="C3" s="13" t="s">
        <v>31</v>
      </c>
      <c r="D3" s="14" t="s">
        <v>73</v>
      </c>
      <c r="E3" s="15" t="s">
        <v>33</v>
      </c>
      <c r="F3" s="16" t="s">
        <v>34</v>
      </c>
      <c r="G3" s="16" t="s">
        <v>35</v>
      </c>
      <c r="H3" s="16"/>
      <c r="I3" s="16" t="s">
        <v>36</v>
      </c>
      <c r="J3" s="12" t="s">
        <v>102</v>
      </c>
      <c r="K3" s="12" t="s">
        <v>38</v>
      </c>
      <c r="L3" s="12" t="s">
        <v>62</v>
      </c>
      <c r="M3" s="12" t="s">
        <v>40</v>
      </c>
      <c r="N3" s="72" t="s">
        <v>84</v>
      </c>
      <c r="O3" s="111" t="s">
        <v>98</v>
      </c>
      <c r="P3" s="72" t="s">
        <v>86</v>
      </c>
      <c r="Q3" s="66" t="s">
        <v>87</v>
      </c>
      <c r="R3" s="38" t="s">
        <v>88</v>
      </c>
      <c r="T3" s="12"/>
      <c r="V3" s="53" t="s">
        <v>90</v>
      </c>
      <c r="W3" s="12" t="s">
        <v>82</v>
      </c>
      <c r="X3" s="12" t="s">
        <v>81</v>
      </c>
      <c r="Y3" s="16" t="s">
        <v>80</v>
      </c>
    </row>
    <row r="4">
      <c r="A4" s="21"/>
      <c r="B4" s="18" t="s">
        <v>42</v>
      </c>
      <c r="C4" s="19" t="s">
        <v>43</v>
      </c>
      <c r="D4" s="20">
        <v>1.0</v>
      </c>
      <c r="E4" s="92">
        <v>8.0</v>
      </c>
      <c r="F4" s="92">
        <v>4.0</v>
      </c>
      <c r="G4" s="92">
        <v>5.0</v>
      </c>
      <c r="H4" s="92">
        <v>9.0</v>
      </c>
      <c r="I4" s="92"/>
      <c r="J4" s="92">
        <v>500.0</v>
      </c>
      <c r="K4" s="92">
        <v>45.0</v>
      </c>
      <c r="L4" s="22">
        <f t="shared" ref="L4:L27" si="1">(AVERAGE(E4:I4)/(J4))*1000</f>
        <v>13</v>
      </c>
      <c r="M4" s="23">
        <f t="shared" ref="M4:M27" si="2">L4*K4</f>
        <v>585</v>
      </c>
      <c r="N4" s="63">
        <f t="shared" ref="N4:N9" si="3">L4*(500/1000)</f>
        <v>6.5</v>
      </c>
      <c r="O4" s="112">
        <v>650.0</v>
      </c>
      <c r="P4" s="113">
        <f t="shared" ref="P4:P9" si="4">(L4*K4)-SUM(E4:I4)-N4</f>
        <v>552.5</v>
      </c>
      <c r="Q4" s="63">
        <f t="shared" ref="Q4:Q9" si="5">(15000)-SUM(E4:I4)-(N4)</f>
        <v>14967.5</v>
      </c>
      <c r="R4" s="76">
        <f t="shared" ref="R4:R27" si="6">P4/Q4</f>
        <v>0.03691331218</v>
      </c>
      <c r="S4" s="77"/>
      <c r="T4" s="77"/>
      <c r="U4" s="77"/>
      <c r="V4" s="78">
        <f t="shared" ref="V4:V27" si="7">P4/1000</f>
        <v>0.5525</v>
      </c>
      <c r="W4" s="75"/>
      <c r="X4" s="74"/>
      <c r="Y4" s="73"/>
    </row>
    <row r="5">
      <c r="B5" s="18" t="s">
        <v>42</v>
      </c>
      <c r="C5" s="6" t="s">
        <v>44</v>
      </c>
      <c r="D5" s="20">
        <v>2.0</v>
      </c>
      <c r="E5" s="106">
        <v>9.0</v>
      </c>
      <c r="F5" s="106">
        <v>6.0</v>
      </c>
      <c r="G5" s="106">
        <v>16.0</v>
      </c>
      <c r="H5" s="106">
        <v>11.0</v>
      </c>
      <c r="J5" s="92">
        <v>500.0</v>
      </c>
      <c r="K5" s="92">
        <v>40.0</v>
      </c>
      <c r="L5" s="22">
        <f t="shared" si="1"/>
        <v>21</v>
      </c>
      <c r="M5" s="23">
        <f t="shared" si="2"/>
        <v>840</v>
      </c>
      <c r="N5" s="63">
        <f t="shared" si="3"/>
        <v>10.5</v>
      </c>
      <c r="O5" s="112">
        <v>1400.0</v>
      </c>
      <c r="P5" s="113">
        <f t="shared" si="4"/>
        <v>787.5</v>
      </c>
      <c r="Q5" s="63">
        <f t="shared" si="5"/>
        <v>14947.5</v>
      </c>
      <c r="R5" s="76">
        <f t="shared" si="6"/>
        <v>0.05268439538</v>
      </c>
      <c r="T5" s="33"/>
      <c r="V5" s="71">
        <f t="shared" si="7"/>
        <v>0.7875</v>
      </c>
      <c r="W5" s="75"/>
      <c r="X5" s="74"/>
      <c r="Y5" s="79"/>
    </row>
    <row r="6">
      <c r="B6" s="18" t="s">
        <v>42</v>
      </c>
      <c r="C6" s="19" t="s">
        <v>45</v>
      </c>
      <c r="D6" s="20">
        <v>3.0</v>
      </c>
      <c r="E6" s="106">
        <v>7.0</v>
      </c>
      <c r="F6" s="106">
        <v>8.0</v>
      </c>
      <c r="J6" s="92">
        <v>500.0</v>
      </c>
      <c r="K6" s="92">
        <v>40.0</v>
      </c>
      <c r="L6" s="22">
        <f t="shared" si="1"/>
        <v>15</v>
      </c>
      <c r="M6" s="23">
        <f t="shared" si="2"/>
        <v>600</v>
      </c>
      <c r="N6" s="80">
        <f t="shared" si="3"/>
        <v>7.5</v>
      </c>
      <c r="O6" s="114">
        <v>300.0</v>
      </c>
      <c r="P6" s="115">
        <f t="shared" si="4"/>
        <v>577.5</v>
      </c>
      <c r="Q6" s="80">
        <f t="shared" si="5"/>
        <v>14977.5</v>
      </c>
      <c r="R6" s="81">
        <f t="shared" si="6"/>
        <v>0.03855783676</v>
      </c>
      <c r="T6" s="33"/>
      <c r="V6" s="71">
        <f t="shared" si="7"/>
        <v>0.5775</v>
      </c>
      <c r="W6" s="75"/>
      <c r="X6" s="74"/>
      <c r="Y6" s="79"/>
    </row>
    <row r="7">
      <c r="A7" s="27"/>
      <c r="B7" s="24" t="s">
        <v>46</v>
      </c>
      <c r="C7" s="25" t="s">
        <v>43</v>
      </c>
      <c r="D7" s="26">
        <v>4.0</v>
      </c>
      <c r="E7" s="104">
        <v>9.0</v>
      </c>
      <c r="F7" s="104">
        <v>10.0</v>
      </c>
      <c r="G7" s="27"/>
      <c r="H7" s="27"/>
      <c r="I7" s="27"/>
      <c r="J7" s="105">
        <v>500.0</v>
      </c>
      <c r="K7" s="105">
        <v>30.0</v>
      </c>
      <c r="L7" s="29">
        <f t="shared" si="1"/>
        <v>19</v>
      </c>
      <c r="M7" s="30">
        <f t="shared" si="2"/>
        <v>570</v>
      </c>
      <c r="N7" s="63">
        <f t="shared" si="3"/>
        <v>9.5</v>
      </c>
      <c r="O7" s="112">
        <v>400.0</v>
      </c>
      <c r="P7" s="113">
        <f t="shared" si="4"/>
        <v>541.5</v>
      </c>
      <c r="Q7" s="63">
        <f t="shared" si="5"/>
        <v>14971.5</v>
      </c>
      <c r="R7" s="76">
        <f t="shared" si="6"/>
        <v>0.03616872057</v>
      </c>
      <c r="S7" s="27"/>
      <c r="T7" s="77"/>
      <c r="U7" s="77"/>
      <c r="V7" s="78">
        <f t="shared" si="7"/>
        <v>0.5415</v>
      </c>
      <c r="W7" s="84"/>
      <c r="X7" s="83"/>
      <c r="Y7" s="82"/>
    </row>
    <row r="8">
      <c r="B8" s="18" t="s">
        <v>46</v>
      </c>
      <c r="C8" s="6" t="s">
        <v>44</v>
      </c>
      <c r="D8" s="20">
        <v>5.0</v>
      </c>
      <c r="E8" s="106">
        <v>35.0</v>
      </c>
      <c r="F8" s="106">
        <v>15.0</v>
      </c>
      <c r="G8" s="106">
        <v>24.0</v>
      </c>
      <c r="J8" s="92">
        <v>500.0</v>
      </c>
      <c r="K8" s="92">
        <v>30.0</v>
      </c>
      <c r="L8" s="22">
        <f t="shared" si="1"/>
        <v>49.33333333</v>
      </c>
      <c r="M8" s="23">
        <f t="shared" si="2"/>
        <v>1480</v>
      </c>
      <c r="N8" s="63">
        <f t="shared" si="3"/>
        <v>24.66666667</v>
      </c>
      <c r="O8" s="112">
        <v>157.0</v>
      </c>
      <c r="P8" s="113">
        <f t="shared" si="4"/>
        <v>1381.333333</v>
      </c>
      <c r="Q8" s="63">
        <f t="shared" si="5"/>
        <v>14901.33333</v>
      </c>
      <c r="R8" s="76">
        <f t="shared" si="6"/>
        <v>0.09269863994</v>
      </c>
      <c r="T8" s="33"/>
      <c r="V8" s="71">
        <f t="shared" si="7"/>
        <v>1.381333333</v>
      </c>
      <c r="W8" s="85"/>
      <c r="X8" s="74"/>
      <c r="Y8" s="79"/>
    </row>
    <row r="9">
      <c r="B9" s="18" t="s">
        <v>46</v>
      </c>
      <c r="C9" s="19" t="s">
        <v>45</v>
      </c>
      <c r="D9" s="20">
        <v>6.0</v>
      </c>
      <c r="E9" s="106">
        <v>23.0</v>
      </c>
      <c r="F9" s="106">
        <v>19.0</v>
      </c>
      <c r="J9" s="92">
        <v>500.0</v>
      </c>
      <c r="K9" s="92">
        <v>30.0</v>
      </c>
      <c r="L9" s="22">
        <f t="shared" si="1"/>
        <v>42</v>
      </c>
      <c r="M9" s="23">
        <f t="shared" si="2"/>
        <v>1260</v>
      </c>
      <c r="N9" s="80">
        <f t="shared" si="3"/>
        <v>21</v>
      </c>
      <c r="O9" s="114">
        <v>591.0</v>
      </c>
      <c r="P9" s="115">
        <f t="shared" si="4"/>
        <v>1197</v>
      </c>
      <c r="Q9" s="80">
        <f t="shared" si="5"/>
        <v>14937</v>
      </c>
      <c r="R9" s="81">
        <f t="shared" si="6"/>
        <v>0.08013657361</v>
      </c>
      <c r="T9" s="33"/>
      <c r="V9" s="71">
        <f t="shared" si="7"/>
        <v>1.197</v>
      </c>
      <c r="W9" s="85"/>
      <c r="X9" s="74"/>
      <c r="Y9" s="79"/>
    </row>
    <row r="10">
      <c r="A10" s="27"/>
      <c r="B10" s="24" t="s">
        <v>47</v>
      </c>
      <c r="C10" s="25" t="s">
        <v>43</v>
      </c>
      <c r="D10" s="26">
        <v>7.0</v>
      </c>
      <c r="E10" s="104">
        <v>0.0</v>
      </c>
      <c r="F10" s="104">
        <v>1.0</v>
      </c>
      <c r="G10" s="104">
        <v>0.0</v>
      </c>
      <c r="H10" s="104">
        <v>0.0</v>
      </c>
      <c r="I10" s="104"/>
      <c r="J10" s="105">
        <v>500.0</v>
      </c>
      <c r="K10" s="105">
        <v>10.0</v>
      </c>
      <c r="L10" s="29">
        <f t="shared" si="1"/>
        <v>0.5</v>
      </c>
      <c r="M10" s="30">
        <f t="shared" si="2"/>
        <v>5</v>
      </c>
      <c r="N10" s="63">
        <f t="shared" ref="N10:N11" si="8">L10*(100/1000)</f>
        <v>0.05</v>
      </c>
      <c r="O10" s="116"/>
      <c r="P10" s="113">
        <f t="shared" ref="P10:P11" si="9">(L10*K10)-SUM(E10:I10)-N10-O10</f>
        <v>3.95</v>
      </c>
      <c r="Q10" s="63">
        <f t="shared" ref="Q10:Q27" si="10">(15000)-SUM(E10:I10)-(N10)-O10</f>
        <v>14998.95</v>
      </c>
      <c r="R10" s="76">
        <f t="shared" si="6"/>
        <v>0.000263351768</v>
      </c>
      <c r="S10" s="27"/>
      <c r="T10" s="77"/>
      <c r="U10" s="77"/>
      <c r="V10" s="78">
        <f t="shared" si="7"/>
        <v>0.00395</v>
      </c>
      <c r="W10" s="84"/>
      <c r="X10" s="86"/>
      <c r="Y10" s="82"/>
    </row>
    <row r="11">
      <c r="B11" s="18" t="s">
        <v>47</v>
      </c>
      <c r="C11" s="6" t="s">
        <v>44</v>
      </c>
      <c r="D11" s="20">
        <v>8.0</v>
      </c>
      <c r="E11" s="106">
        <v>5.0</v>
      </c>
      <c r="F11" s="106">
        <v>1.0</v>
      </c>
      <c r="G11" s="106">
        <v>3.0</v>
      </c>
      <c r="H11" s="106">
        <v>1.0</v>
      </c>
      <c r="J11" s="92">
        <v>100.0</v>
      </c>
      <c r="K11" s="92">
        <v>20.0</v>
      </c>
      <c r="L11" s="22">
        <f t="shared" si="1"/>
        <v>25</v>
      </c>
      <c r="M11" s="23">
        <f t="shared" si="2"/>
        <v>500</v>
      </c>
      <c r="N11" s="63">
        <f t="shared" si="8"/>
        <v>2.5</v>
      </c>
      <c r="O11" s="116"/>
      <c r="P11" s="113">
        <f t="shared" si="9"/>
        <v>487.5</v>
      </c>
      <c r="Q11" s="63">
        <f t="shared" si="10"/>
        <v>14987.5</v>
      </c>
      <c r="R11" s="76">
        <f t="shared" si="6"/>
        <v>0.03252710592</v>
      </c>
      <c r="T11" s="33"/>
      <c r="V11" s="71">
        <f t="shared" si="7"/>
        <v>0.4875</v>
      </c>
      <c r="W11" s="85"/>
      <c r="X11" s="87"/>
      <c r="Y11" s="79"/>
    </row>
    <row r="12">
      <c r="B12" s="18" t="s">
        <v>47</v>
      </c>
      <c r="C12" s="19" t="s">
        <v>45</v>
      </c>
      <c r="D12" s="20">
        <v>9.0</v>
      </c>
      <c r="J12" s="21"/>
      <c r="K12" s="21"/>
      <c r="L12" s="22" t="str">
        <f t="shared" si="1"/>
        <v>#DIV/0!</v>
      </c>
      <c r="M12" s="23" t="str">
        <f t="shared" si="2"/>
        <v>#DIV/0!</v>
      </c>
      <c r="N12" s="80"/>
      <c r="O12" s="117"/>
      <c r="P12" s="115">
        <v>0.0</v>
      </c>
      <c r="Q12" s="80">
        <f t="shared" si="10"/>
        <v>15000</v>
      </c>
      <c r="R12" s="81">
        <f t="shared" si="6"/>
        <v>0</v>
      </c>
      <c r="T12" s="33"/>
      <c r="V12" s="71">
        <f t="shared" si="7"/>
        <v>0</v>
      </c>
      <c r="W12" s="85"/>
      <c r="X12" s="87"/>
      <c r="Y12" s="79"/>
    </row>
    <row r="13">
      <c r="A13" s="27"/>
      <c r="B13" s="24" t="s">
        <v>48</v>
      </c>
      <c r="C13" s="25" t="s">
        <v>43</v>
      </c>
      <c r="D13" s="26">
        <v>10.0</v>
      </c>
      <c r="E13" s="104">
        <v>5.0</v>
      </c>
      <c r="F13" s="104">
        <v>4.0</v>
      </c>
      <c r="G13" s="27"/>
      <c r="H13" s="27"/>
      <c r="I13" s="27"/>
      <c r="J13" s="105">
        <v>500.0</v>
      </c>
      <c r="K13" s="105">
        <v>10.0</v>
      </c>
      <c r="L13" s="29">
        <f t="shared" si="1"/>
        <v>9</v>
      </c>
      <c r="M13" s="30">
        <f t="shared" si="2"/>
        <v>90</v>
      </c>
      <c r="N13" s="63">
        <f>L13*(500/1000)</f>
        <v>4.5</v>
      </c>
      <c r="O13" s="116"/>
      <c r="P13" s="113">
        <f t="shared" ref="P13:P18" si="11">(L13*K13)-SUM(E13:I13)-N13-O13</f>
        <v>76.5</v>
      </c>
      <c r="Q13" s="63">
        <f t="shared" si="10"/>
        <v>14986.5</v>
      </c>
      <c r="R13" s="76">
        <f t="shared" si="6"/>
        <v>0.005104594135</v>
      </c>
      <c r="S13" s="27"/>
      <c r="T13" s="77"/>
      <c r="U13" s="77"/>
      <c r="V13" s="78">
        <f t="shared" si="7"/>
        <v>0.0765</v>
      </c>
      <c r="W13" s="89"/>
      <c r="X13" s="83"/>
      <c r="Y13" s="88"/>
    </row>
    <row r="14">
      <c r="B14" s="18" t="s">
        <v>48</v>
      </c>
      <c r="C14" s="6" t="s">
        <v>44</v>
      </c>
      <c r="D14" s="20">
        <v>11.0</v>
      </c>
      <c r="E14" s="106">
        <v>11.0</v>
      </c>
      <c r="F14" s="106">
        <v>21.0</v>
      </c>
      <c r="G14" s="106">
        <v>30.0</v>
      </c>
      <c r="H14" s="106"/>
      <c r="I14" s="106">
        <v>3.0</v>
      </c>
      <c r="J14" s="92">
        <v>100.0</v>
      </c>
      <c r="K14" s="92">
        <v>10.0</v>
      </c>
      <c r="L14" s="22">
        <f t="shared" si="1"/>
        <v>162.5</v>
      </c>
      <c r="M14" s="23">
        <f t="shared" si="2"/>
        <v>1625</v>
      </c>
      <c r="N14" s="63"/>
      <c r="O14" s="116"/>
      <c r="P14" s="113">
        <f t="shared" si="11"/>
        <v>1560</v>
      </c>
      <c r="Q14" s="63">
        <f t="shared" si="10"/>
        <v>14935</v>
      </c>
      <c r="R14" s="76">
        <f t="shared" si="6"/>
        <v>0.1044526281</v>
      </c>
      <c r="T14" s="33"/>
      <c r="V14" s="71">
        <f t="shared" si="7"/>
        <v>1.56</v>
      </c>
      <c r="W14" s="75"/>
      <c r="X14" s="74"/>
      <c r="Y14" s="90"/>
    </row>
    <row r="15">
      <c r="B15" s="18" t="s">
        <v>48</v>
      </c>
      <c r="C15" s="19" t="s">
        <v>45</v>
      </c>
      <c r="D15" s="20">
        <v>12.0</v>
      </c>
      <c r="E15" s="106">
        <v>45.0</v>
      </c>
      <c r="F15" s="106">
        <v>33.0</v>
      </c>
      <c r="G15" s="106">
        <v>35.0</v>
      </c>
      <c r="H15" s="106"/>
      <c r="J15" s="92">
        <v>100.0</v>
      </c>
      <c r="K15" s="92">
        <v>10.0</v>
      </c>
      <c r="L15" s="22">
        <f t="shared" si="1"/>
        <v>376.6666667</v>
      </c>
      <c r="M15" s="23">
        <f t="shared" si="2"/>
        <v>3766.666667</v>
      </c>
      <c r="N15" s="80"/>
      <c r="O15" s="117"/>
      <c r="P15" s="115">
        <f t="shared" si="11"/>
        <v>3653.666667</v>
      </c>
      <c r="Q15" s="80">
        <f t="shared" si="10"/>
        <v>14887</v>
      </c>
      <c r="R15" s="81">
        <f t="shared" si="6"/>
        <v>0.2454266586</v>
      </c>
      <c r="T15" s="33"/>
      <c r="V15" s="71">
        <f t="shared" si="7"/>
        <v>3.653666667</v>
      </c>
      <c r="W15" s="75"/>
      <c r="X15" s="74"/>
      <c r="Y15" s="90"/>
    </row>
    <row r="16">
      <c r="A16" s="27"/>
      <c r="B16" s="24" t="s">
        <v>49</v>
      </c>
      <c r="C16" s="25" t="s">
        <v>43</v>
      </c>
      <c r="D16" s="26">
        <v>13.0</v>
      </c>
      <c r="E16" s="104">
        <v>1.0</v>
      </c>
      <c r="F16" s="104">
        <v>0.0</v>
      </c>
      <c r="G16" s="104">
        <v>1.0</v>
      </c>
      <c r="H16" s="104"/>
      <c r="I16" s="104">
        <v>1.0</v>
      </c>
      <c r="J16" s="105">
        <v>100.0</v>
      </c>
      <c r="K16" s="105">
        <v>10.0</v>
      </c>
      <c r="L16" s="29">
        <f t="shared" si="1"/>
        <v>7.5</v>
      </c>
      <c r="M16" s="30">
        <f t="shared" si="2"/>
        <v>75</v>
      </c>
      <c r="N16" s="63">
        <f>L16*(200/1000)</f>
        <v>1.5</v>
      </c>
      <c r="O16" s="116"/>
      <c r="P16" s="113">
        <f t="shared" si="11"/>
        <v>70.5</v>
      </c>
      <c r="Q16" s="63">
        <f t="shared" si="10"/>
        <v>14995.5</v>
      </c>
      <c r="R16" s="76">
        <f t="shared" si="6"/>
        <v>0.004701410423</v>
      </c>
      <c r="S16" s="27"/>
      <c r="T16" s="77"/>
      <c r="U16" s="77"/>
      <c r="V16" s="78">
        <f t="shared" si="7"/>
        <v>0.0705</v>
      </c>
      <c r="W16" s="84"/>
      <c r="X16" s="83"/>
      <c r="Y16" s="88"/>
    </row>
    <row r="17">
      <c r="B17" s="18" t="s">
        <v>49</v>
      </c>
      <c r="C17" s="6" t="s">
        <v>44</v>
      </c>
      <c r="D17" s="20">
        <v>14.0</v>
      </c>
      <c r="E17" s="106">
        <v>1.0</v>
      </c>
      <c r="F17" s="106">
        <v>1.0</v>
      </c>
      <c r="G17" s="106">
        <v>0.0</v>
      </c>
      <c r="H17" s="106"/>
      <c r="I17" s="106">
        <v>2.0</v>
      </c>
      <c r="J17" s="92">
        <v>100.0</v>
      </c>
      <c r="K17" s="92">
        <v>20.0</v>
      </c>
      <c r="L17" s="22">
        <f t="shared" si="1"/>
        <v>10</v>
      </c>
      <c r="M17" s="23">
        <f t="shared" si="2"/>
        <v>200</v>
      </c>
      <c r="N17" s="63">
        <f t="shared" ref="N17:N18" si="12">L17*(100/1000)</f>
        <v>1</v>
      </c>
      <c r="O17" s="116"/>
      <c r="P17" s="113">
        <f t="shared" si="11"/>
        <v>195</v>
      </c>
      <c r="Q17" s="63">
        <f t="shared" si="10"/>
        <v>14995</v>
      </c>
      <c r="R17" s="76">
        <f t="shared" si="6"/>
        <v>0.01300433478</v>
      </c>
      <c r="T17" s="33"/>
      <c r="V17" s="71">
        <f t="shared" si="7"/>
        <v>0.195</v>
      </c>
      <c r="W17" s="85"/>
      <c r="X17" s="74"/>
      <c r="Y17" s="90"/>
    </row>
    <row r="18">
      <c r="B18" s="18" t="s">
        <v>49</v>
      </c>
      <c r="C18" s="19" t="s">
        <v>45</v>
      </c>
      <c r="D18" s="20">
        <v>15.0</v>
      </c>
      <c r="E18" s="106">
        <v>1.0</v>
      </c>
      <c r="F18" s="106">
        <v>0.0</v>
      </c>
      <c r="G18" s="106">
        <v>0.0</v>
      </c>
      <c r="H18" s="106"/>
      <c r="I18" s="106">
        <v>1.0</v>
      </c>
      <c r="J18" s="92">
        <v>100.0</v>
      </c>
      <c r="K18" s="92">
        <v>10.0</v>
      </c>
      <c r="L18" s="22">
        <f t="shared" si="1"/>
        <v>5</v>
      </c>
      <c r="M18" s="23">
        <f t="shared" si="2"/>
        <v>50</v>
      </c>
      <c r="N18" s="80">
        <f t="shared" si="12"/>
        <v>0.5</v>
      </c>
      <c r="O18" s="117"/>
      <c r="P18" s="115">
        <f t="shared" si="11"/>
        <v>47.5</v>
      </c>
      <c r="Q18" s="80">
        <f t="shared" si="10"/>
        <v>14997.5</v>
      </c>
      <c r="R18" s="81">
        <f t="shared" si="6"/>
        <v>0.003167194532</v>
      </c>
      <c r="T18" s="33"/>
      <c r="V18" s="71">
        <f t="shared" si="7"/>
        <v>0.0475</v>
      </c>
      <c r="W18" s="85"/>
      <c r="X18" s="74"/>
      <c r="Y18" s="90"/>
    </row>
    <row r="19">
      <c r="A19" s="27"/>
      <c r="B19" s="24" t="s">
        <v>51</v>
      </c>
      <c r="C19" s="25" t="s">
        <v>43</v>
      </c>
      <c r="D19" s="26">
        <v>16.0</v>
      </c>
      <c r="E19" s="27"/>
      <c r="F19" s="27"/>
      <c r="G19" s="27"/>
      <c r="H19" s="27"/>
      <c r="I19" s="27"/>
      <c r="J19" s="28"/>
      <c r="K19" s="28"/>
      <c r="L19" s="29" t="str">
        <f t="shared" si="1"/>
        <v>#DIV/0!</v>
      </c>
      <c r="M19" s="30" t="str">
        <f t="shared" si="2"/>
        <v>#DIV/0!</v>
      </c>
      <c r="N19" s="63"/>
      <c r="O19" s="116"/>
      <c r="P19" s="113">
        <v>0.0</v>
      </c>
      <c r="Q19" s="63">
        <f t="shared" si="10"/>
        <v>15000</v>
      </c>
      <c r="R19" s="76">
        <f t="shared" si="6"/>
        <v>0</v>
      </c>
      <c r="S19" s="27"/>
      <c r="T19" s="77"/>
      <c r="U19" s="77"/>
      <c r="V19" s="78">
        <f t="shared" si="7"/>
        <v>0</v>
      </c>
      <c r="W19" s="84"/>
      <c r="X19" s="86"/>
      <c r="Y19" s="88"/>
    </row>
    <row r="20">
      <c r="B20" s="18" t="s">
        <v>51</v>
      </c>
      <c r="C20" s="6" t="s">
        <v>44</v>
      </c>
      <c r="D20" s="20">
        <v>17.0</v>
      </c>
      <c r="J20" s="21"/>
      <c r="K20" s="21"/>
      <c r="L20" s="22" t="str">
        <f t="shared" si="1"/>
        <v>#DIV/0!</v>
      </c>
      <c r="M20" s="23" t="str">
        <f t="shared" si="2"/>
        <v>#DIV/0!</v>
      </c>
      <c r="N20" s="63"/>
      <c r="O20" s="116"/>
      <c r="P20" s="113">
        <v>0.0</v>
      </c>
      <c r="Q20" s="63">
        <f t="shared" si="10"/>
        <v>15000</v>
      </c>
      <c r="R20" s="76">
        <f t="shared" si="6"/>
        <v>0</v>
      </c>
      <c r="T20" s="33"/>
      <c r="V20" s="71">
        <f t="shared" si="7"/>
        <v>0</v>
      </c>
      <c r="W20" s="85"/>
      <c r="X20" s="87"/>
      <c r="Y20" s="90"/>
    </row>
    <row r="21" ht="15.75" customHeight="1">
      <c r="B21" s="18" t="s">
        <v>51</v>
      </c>
      <c r="C21" s="19" t="s">
        <v>45</v>
      </c>
      <c r="D21" s="20">
        <v>18.0</v>
      </c>
      <c r="E21" s="106">
        <v>0.0</v>
      </c>
      <c r="F21" s="106">
        <v>0.0</v>
      </c>
      <c r="G21" s="106">
        <v>1.0</v>
      </c>
      <c r="H21" s="106"/>
      <c r="I21" s="106">
        <v>0.0</v>
      </c>
      <c r="J21" s="92">
        <v>100.0</v>
      </c>
      <c r="K21" s="92">
        <v>10.0</v>
      </c>
      <c r="L21" s="22">
        <f t="shared" si="1"/>
        <v>2.5</v>
      </c>
      <c r="M21" s="23">
        <f t="shared" si="2"/>
        <v>25</v>
      </c>
      <c r="N21" s="80">
        <f t="shared" ref="N21:N25" si="13">L21*(500/1000)</f>
        <v>1.25</v>
      </c>
      <c r="O21" s="117"/>
      <c r="P21" s="115">
        <f t="shared" ref="P21:P27" si="14">(L21*K21)-SUM(E21:I21)-N21-O21</f>
        <v>22.75</v>
      </c>
      <c r="Q21" s="80">
        <f t="shared" si="10"/>
        <v>14997.75</v>
      </c>
      <c r="R21" s="81">
        <f t="shared" si="6"/>
        <v>0.001516894201</v>
      </c>
      <c r="T21" s="33"/>
      <c r="V21" s="71">
        <f t="shared" si="7"/>
        <v>0.02275</v>
      </c>
      <c r="W21" s="85"/>
      <c r="X21" s="87"/>
      <c r="Y21" s="90"/>
    </row>
    <row r="22" ht="27.0" customHeight="1">
      <c r="A22" s="27"/>
      <c r="B22" s="24" t="s">
        <v>52</v>
      </c>
      <c r="C22" s="25" t="s">
        <v>43</v>
      </c>
      <c r="D22" s="26">
        <v>19.0</v>
      </c>
      <c r="E22" s="107">
        <v>14.0</v>
      </c>
      <c r="F22" s="107">
        <v>22.0</v>
      </c>
      <c r="G22" s="107">
        <v>22.0</v>
      </c>
      <c r="H22" s="107">
        <v>11.0</v>
      </c>
      <c r="I22" s="27"/>
      <c r="J22" s="105">
        <v>100.0</v>
      </c>
      <c r="K22" s="105">
        <v>20.0</v>
      </c>
      <c r="L22" s="108">
        <f t="shared" si="1"/>
        <v>172.5</v>
      </c>
      <c r="M22" s="30">
        <f t="shared" si="2"/>
        <v>3450</v>
      </c>
      <c r="N22" s="63">
        <f t="shared" si="13"/>
        <v>86.25</v>
      </c>
      <c r="O22" s="116"/>
      <c r="P22" s="113">
        <f t="shared" si="14"/>
        <v>3294.75</v>
      </c>
      <c r="Q22" s="63">
        <f t="shared" si="10"/>
        <v>14844.75</v>
      </c>
      <c r="R22" s="76">
        <f t="shared" si="6"/>
        <v>0.221947153</v>
      </c>
      <c r="S22" s="27"/>
      <c r="T22" s="77"/>
      <c r="U22" s="77"/>
      <c r="V22" s="78">
        <f t="shared" si="7"/>
        <v>3.29475</v>
      </c>
      <c r="W22" s="89"/>
      <c r="X22" s="86"/>
      <c r="Y22" s="82"/>
    </row>
    <row r="23" ht="27.0" customHeight="1">
      <c r="B23" s="18" t="s">
        <v>52</v>
      </c>
      <c r="C23" s="6" t="s">
        <v>44</v>
      </c>
      <c r="D23" s="20">
        <v>20.0</v>
      </c>
      <c r="E23" s="106">
        <v>2.0</v>
      </c>
      <c r="F23" s="106">
        <v>8.0</v>
      </c>
      <c r="G23" s="106">
        <v>8.0</v>
      </c>
      <c r="H23" s="106">
        <v>3.0</v>
      </c>
      <c r="I23" s="106">
        <v>6.0</v>
      </c>
      <c r="J23" s="92">
        <v>100.0</v>
      </c>
      <c r="K23" s="92">
        <v>20.0</v>
      </c>
      <c r="L23" s="22">
        <f t="shared" si="1"/>
        <v>54</v>
      </c>
      <c r="M23" s="23">
        <f t="shared" si="2"/>
        <v>1080</v>
      </c>
      <c r="N23" s="63">
        <f t="shared" si="13"/>
        <v>27</v>
      </c>
      <c r="O23" s="116"/>
      <c r="P23" s="113">
        <f t="shared" si="14"/>
        <v>1026</v>
      </c>
      <c r="Q23" s="63">
        <f t="shared" si="10"/>
        <v>14946</v>
      </c>
      <c r="R23" s="76">
        <f t="shared" si="6"/>
        <v>0.06864712967</v>
      </c>
      <c r="T23" s="33"/>
      <c r="V23" s="71">
        <f t="shared" si="7"/>
        <v>1.026</v>
      </c>
      <c r="W23" s="75"/>
      <c r="X23" s="87"/>
      <c r="Y23" s="79"/>
    </row>
    <row r="24" ht="27.0" customHeight="1">
      <c r="B24" s="18" t="s">
        <v>52</v>
      </c>
      <c r="C24" s="19" t="s">
        <v>45</v>
      </c>
      <c r="D24" s="20">
        <v>21.0</v>
      </c>
      <c r="E24" s="106">
        <v>2.0</v>
      </c>
      <c r="F24" s="106">
        <v>2.0</v>
      </c>
      <c r="G24" s="106">
        <v>1.0</v>
      </c>
      <c r="H24" s="106">
        <v>2.0</v>
      </c>
      <c r="J24" s="92">
        <v>100.0</v>
      </c>
      <c r="K24" s="92">
        <v>20.0</v>
      </c>
      <c r="L24" s="22">
        <f t="shared" si="1"/>
        <v>17.5</v>
      </c>
      <c r="M24" s="23">
        <f t="shared" si="2"/>
        <v>350</v>
      </c>
      <c r="N24" s="80">
        <f t="shared" si="13"/>
        <v>8.75</v>
      </c>
      <c r="O24" s="117"/>
      <c r="P24" s="115">
        <f t="shared" si="14"/>
        <v>334.25</v>
      </c>
      <c r="Q24" s="80">
        <f t="shared" si="10"/>
        <v>14984.25</v>
      </c>
      <c r="R24" s="81">
        <f t="shared" si="6"/>
        <v>0.02230675543</v>
      </c>
      <c r="T24" s="33"/>
      <c r="V24" s="71">
        <f t="shared" si="7"/>
        <v>0.33425</v>
      </c>
      <c r="W24" s="75"/>
      <c r="X24" s="87"/>
      <c r="Y24" s="79"/>
    </row>
    <row r="25" ht="27.0" customHeight="1">
      <c r="A25" s="27"/>
      <c r="B25" s="24" t="s">
        <v>53</v>
      </c>
      <c r="C25" s="25" t="s">
        <v>43</v>
      </c>
      <c r="D25" s="26">
        <v>22.0</v>
      </c>
      <c r="E25" s="104">
        <v>3.0</v>
      </c>
      <c r="F25" s="104">
        <v>4.0</v>
      </c>
      <c r="G25" s="104">
        <v>2.0</v>
      </c>
      <c r="H25" s="104"/>
      <c r="I25" s="104">
        <v>7.0</v>
      </c>
      <c r="J25" s="105">
        <v>100.0</v>
      </c>
      <c r="K25" s="105">
        <v>10.0</v>
      </c>
      <c r="L25" s="29">
        <f t="shared" si="1"/>
        <v>40</v>
      </c>
      <c r="M25" s="30">
        <f t="shared" si="2"/>
        <v>400</v>
      </c>
      <c r="N25" s="63">
        <f t="shared" si="13"/>
        <v>20</v>
      </c>
      <c r="O25" s="116"/>
      <c r="P25" s="113">
        <f t="shared" si="14"/>
        <v>364</v>
      </c>
      <c r="Q25" s="63">
        <f t="shared" si="10"/>
        <v>14964</v>
      </c>
      <c r="R25" s="76">
        <f t="shared" si="6"/>
        <v>0.02432504678</v>
      </c>
      <c r="S25" s="27"/>
      <c r="T25" s="77"/>
      <c r="U25" s="77"/>
      <c r="V25" s="78">
        <f t="shared" si="7"/>
        <v>0.364</v>
      </c>
      <c r="W25" s="89"/>
      <c r="X25" s="86"/>
      <c r="Y25" s="88"/>
    </row>
    <row r="26" ht="27.0" customHeight="1">
      <c r="B26" s="18" t="s">
        <v>53</v>
      </c>
      <c r="C26" s="6" t="s">
        <v>44</v>
      </c>
      <c r="D26" s="20">
        <v>23.0</v>
      </c>
      <c r="E26" s="106">
        <v>0.0</v>
      </c>
      <c r="F26" s="106">
        <v>1.0</v>
      </c>
      <c r="G26" s="106">
        <v>1.0</v>
      </c>
      <c r="H26" s="106"/>
      <c r="I26" s="106">
        <v>0.0</v>
      </c>
      <c r="J26" s="92">
        <v>100.0</v>
      </c>
      <c r="K26" s="92">
        <v>10.0</v>
      </c>
      <c r="L26" s="22">
        <f t="shared" si="1"/>
        <v>5</v>
      </c>
      <c r="M26" s="23">
        <f t="shared" si="2"/>
        <v>50</v>
      </c>
      <c r="N26" s="63">
        <f>L26*(100/1000)</f>
        <v>0.5</v>
      </c>
      <c r="O26" s="116"/>
      <c r="P26" s="113">
        <f t="shared" si="14"/>
        <v>47.5</v>
      </c>
      <c r="Q26" s="63">
        <f t="shared" si="10"/>
        <v>14997.5</v>
      </c>
      <c r="R26" s="76">
        <f t="shared" si="6"/>
        <v>0.003167194532</v>
      </c>
      <c r="T26" s="33"/>
      <c r="V26" s="71">
        <f t="shared" si="7"/>
        <v>0.0475</v>
      </c>
      <c r="W26" s="75"/>
      <c r="X26" s="87"/>
      <c r="Y26" s="90"/>
    </row>
    <row r="27" ht="27.0" customHeight="1">
      <c r="B27" s="18" t="s">
        <v>53</v>
      </c>
      <c r="C27" s="19" t="s">
        <v>45</v>
      </c>
      <c r="D27" s="20">
        <v>24.0</v>
      </c>
      <c r="E27" s="106">
        <v>1.0</v>
      </c>
      <c r="F27" s="106">
        <v>0.0</v>
      </c>
      <c r="G27" s="106">
        <v>0.0</v>
      </c>
      <c r="H27" s="106"/>
      <c r="I27" s="106">
        <v>2.0</v>
      </c>
      <c r="J27" s="92">
        <v>100.0</v>
      </c>
      <c r="K27" s="92">
        <v>10.0</v>
      </c>
      <c r="L27" s="22">
        <f t="shared" si="1"/>
        <v>7.5</v>
      </c>
      <c r="M27" s="23">
        <f t="shared" si="2"/>
        <v>75</v>
      </c>
      <c r="N27" s="80">
        <f>L27*(200/1000)</f>
        <v>1.5</v>
      </c>
      <c r="O27" s="116"/>
      <c r="P27" s="113">
        <f t="shared" si="14"/>
        <v>70.5</v>
      </c>
      <c r="Q27" s="63">
        <f t="shared" si="10"/>
        <v>14995.5</v>
      </c>
      <c r="R27" s="76">
        <f t="shared" si="6"/>
        <v>0.004701410423</v>
      </c>
      <c r="T27" s="33"/>
      <c r="V27" s="71">
        <f t="shared" si="7"/>
        <v>0.0705</v>
      </c>
      <c r="W27" s="75"/>
      <c r="X27" s="87"/>
      <c r="Y27" s="90"/>
    </row>
    <row r="28" ht="13.5" customHeight="1">
      <c r="A28" s="27"/>
      <c r="B28" s="24"/>
      <c r="C28" s="31"/>
      <c r="D28" s="25"/>
      <c r="E28" s="27"/>
      <c r="F28" s="27"/>
      <c r="G28" s="27"/>
      <c r="H28" s="27"/>
      <c r="I28" s="27"/>
      <c r="J28" s="27"/>
      <c r="K28" s="27"/>
      <c r="L28" s="27"/>
      <c r="M28" s="27"/>
      <c r="N28" s="91"/>
      <c r="O28" s="118"/>
      <c r="P28" s="91"/>
      <c r="Q28" s="27"/>
      <c r="R28" s="27"/>
      <c r="S28" s="27"/>
      <c r="T28" s="27"/>
      <c r="U28" s="77"/>
      <c r="V28" s="77"/>
    </row>
    <row r="29" ht="15.75" customHeight="1">
      <c r="B29" s="18"/>
      <c r="C29" s="6"/>
      <c r="D29" s="6"/>
      <c r="N29" s="71"/>
      <c r="O29" s="110"/>
      <c r="P29" s="71"/>
    </row>
    <row r="30" ht="15.75" customHeight="1">
      <c r="B30" s="18"/>
      <c r="C30" s="6"/>
      <c r="D30" s="19"/>
      <c r="N30" s="71"/>
      <c r="O30" s="110"/>
      <c r="P30" s="71"/>
    </row>
    <row r="31" ht="15.75" customHeight="1">
      <c r="B31" s="18"/>
      <c r="C31" s="6"/>
      <c r="D31" s="19"/>
      <c r="N31" s="71"/>
      <c r="O31" s="110"/>
      <c r="P31" s="71"/>
    </row>
    <row r="32" ht="15.75" customHeight="1">
      <c r="B32" s="18"/>
      <c r="C32" s="6"/>
      <c r="D32" s="19"/>
      <c r="N32" s="71"/>
      <c r="O32" s="110"/>
      <c r="P32" s="71"/>
    </row>
    <row r="33" ht="15.75" customHeight="1">
      <c r="B33" s="18"/>
      <c r="C33" s="6"/>
      <c r="D33" s="6"/>
      <c r="N33" s="71"/>
      <c r="O33" s="110"/>
      <c r="P33" s="71"/>
    </row>
    <row r="34" ht="15.75" customHeight="1">
      <c r="B34" s="18"/>
      <c r="C34" s="6"/>
      <c r="D34" s="19"/>
      <c r="N34" s="71"/>
      <c r="O34" s="110"/>
      <c r="P34" s="71"/>
    </row>
    <row r="35" ht="15.75" customHeight="1">
      <c r="B35" s="18"/>
      <c r="C35" s="6"/>
      <c r="D35" s="19"/>
      <c r="N35" s="71"/>
      <c r="O35" s="110"/>
      <c r="P35" s="71"/>
    </row>
    <row r="36" ht="15.75" customHeight="1">
      <c r="C36" s="6"/>
      <c r="D36" s="6"/>
      <c r="N36" s="71"/>
      <c r="O36" s="110"/>
      <c r="P36" s="71"/>
    </row>
    <row r="37" ht="15.75" customHeight="1">
      <c r="C37" s="6"/>
      <c r="D37" s="6"/>
      <c r="N37" s="71"/>
      <c r="O37" s="110"/>
      <c r="P37" s="71"/>
    </row>
    <row r="38" ht="15.75" customHeight="1">
      <c r="C38" s="6"/>
      <c r="D38" s="6"/>
      <c r="N38" s="71"/>
      <c r="O38" s="110"/>
      <c r="P38" s="71"/>
    </row>
    <row r="39" ht="15.75" customHeight="1">
      <c r="C39" s="6"/>
      <c r="D39" s="6"/>
      <c r="N39" s="71"/>
      <c r="O39" s="110"/>
      <c r="P39" s="71"/>
    </row>
    <row r="40" ht="15.75" customHeight="1">
      <c r="C40" s="6"/>
      <c r="D40" s="6"/>
      <c r="N40" s="71"/>
      <c r="O40" s="110"/>
      <c r="P40" s="71"/>
    </row>
    <row r="41" ht="15.75" customHeight="1">
      <c r="C41" s="6"/>
      <c r="D41" s="6"/>
      <c r="N41" s="71"/>
      <c r="O41" s="110"/>
      <c r="P41" s="71"/>
    </row>
    <row r="42" ht="15.75" customHeight="1">
      <c r="C42" s="6"/>
      <c r="D42" s="6"/>
      <c r="N42" s="71"/>
      <c r="O42" s="110"/>
      <c r="P42" s="71"/>
    </row>
    <row r="43" ht="15.75" customHeight="1">
      <c r="C43" s="6"/>
      <c r="D43" s="6"/>
      <c r="N43" s="71"/>
      <c r="O43" s="110"/>
      <c r="P43" s="71"/>
    </row>
    <row r="44" ht="15.75" customHeight="1">
      <c r="C44" s="6"/>
      <c r="D44" s="6"/>
      <c r="N44" s="71"/>
      <c r="O44" s="110"/>
      <c r="P44" s="71"/>
    </row>
    <row r="45" ht="15.75" customHeight="1">
      <c r="C45" s="6"/>
      <c r="D45" s="6"/>
      <c r="N45" s="71"/>
      <c r="O45" s="110"/>
      <c r="P45" s="71"/>
    </row>
    <row r="46" ht="15.75" customHeight="1">
      <c r="C46" s="6"/>
      <c r="D46" s="6"/>
      <c r="N46" s="71"/>
      <c r="O46" s="110"/>
      <c r="P46" s="71"/>
    </row>
    <row r="47" ht="15.75" customHeight="1">
      <c r="C47" s="6"/>
      <c r="D47" s="6"/>
      <c r="N47" s="71"/>
      <c r="O47" s="110"/>
      <c r="P47" s="71"/>
    </row>
    <row r="48" ht="15.75" customHeight="1">
      <c r="C48" s="6"/>
      <c r="D48" s="6"/>
      <c r="N48" s="71"/>
      <c r="O48" s="110"/>
      <c r="P48" s="71"/>
    </row>
    <row r="49" ht="15.75" customHeight="1">
      <c r="C49" s="6"/>
      <c r="D49" s="6"/>
      <c r="N49" s="71"/>
      <c r="O49" s="110"/>
      <c r="P49" s="71"/>
    </row>
    <row r="50" ht="15.75" customHeight="1">
      <c r="C50" s="6"/>
      <c r="D50" s="6"/>
      <c r="N50" s="71"/>
      <c r="O50" s="110"/>
      <c r="P50" s="71"/>
    </row>
    <row r="51" ht="15.75" customHeight="1">
      <c r="C51" s="6"/>
      <c r="D51" s="6"/>
      <c r="N51" s="71"/>
      <c r="O51" s="110"/>
      <c r="P51" s="71"/>
    </row>
    <row r="52" ht="15.75" customHeight="1">
      <c r="C52" s="6"/>
      <c r="D52" s="6"/>
      <c r="N52" s="71"/>
      <c r="O52" s="110"/>
      <c r="P52" s="71"/>
    </row>
    <row r="53" ht="15.75" customHeight="1">
      <c r="C53" s="6"/>
      <c r="D53" s="6"/>
      <c r="N53" s="71"/>
      <c r="O53" s="110"/>
      <c r="P53" s="71"/>
    </row>
    <row r="54" ht="15.75" customHeight="1">
      <c r="C54" s="6"/>
      <c r="D54" s="6"/>
      <c r="N54" s="71"/>
      <c r="O54" s="110"/>
      <c r="P54" s="71"/>
    </row>
    <row r="55" ht="15.75" customHeight="1">
      <c r="C55" s="6"/>
      <c r="D55" s="6"/>
      <c r="N55" s="71"/>
      <c r="O55" s="110"/>
      <c r="P55" s="71"/>
    </row>
    <row r="56" ht="15.75" customHeight="1">
      <c r="C56" s="6"/>
      <c r="D56" s="6"/>
      <c r="N56" s="71"/>
      <c r="O56" s="110"/>
      <c r="P56" s="71"/>
    </row>
    <row r="57" ht="15.75" customHeight="1">
      <c r="C57" s="6"/>
      <c r="D57" s="6"/>
      <c r="N57" s="71"/>
      <c r="O57" s="110"/>
      <c r="P57" s="71"/>
    </row>
    <row r="58" ht="15.75" customHeight="1">
      <c r="C58" s="6"/>
      <c r="D58" s="6"/>
      <c r="N58" s="71"/>
      <c r="O58" s="110"/>
      <c r="P58" s="71"/>
    </row>
    <row r="59" ht="15.75" customHeight="1">
      <c r="C59" s="6"/>
      <c r="D59" s="6"/>
      <c r="N59" s="71"/>
      <c r="O59" s="110"/>
      <c r="P59" s="71"/>
    </row>
    <row r="60" ht="15.75" customHeight="1">
      <c r="C60" s="6"/>
      <c r="D60" s="6"/>
      <c r="N60" s="71"/>
      <c r="O60" s="110"/>
      <c r="P60" s="71"/>
    </row>
    <row r="61" ht="15.75" customHeight="1">
      <c r="C61" s="6"/>
      <c r="D61" s="6"/>
      <c r="N61" s="71"/>
      <c r="O61" s="110"/>
      <c r="P61" s="71"/>
    </row>
    <row r="62" ht="15.75" customHeight="1">
      <c r="C62" s="6"/>
      <c r="D62" s="6"/>
      <c r="N62" s="71"/>
      <c r="O62" s="110"/>
      <c r="P62" s="71"/>
    </row>
    <row r="63" ht="15.75" customHeight="1">
      <c r="C63" s="6"/>
      <c r="D63" s="6"/>
      <c r="N63" s="71"/>
      <c r="O63" s="110"/>
      <c r="P63" s="71"/>
    </row>
    <row r="64" ht="15.75" customHeight="1">
      <c r="C64" s="6"/>
      <c r="D64" s="6"/>
      <c r="N64" s="71"/>
      <c r="O64" s="110"/>
      <c r="P64" s="71"/>
    </row>
    <row r="65" ht="15.75" customHeight="1">
      <c r="C65" s="6"/>
      <c r="D65" s="6"/>
      <c r="N65" s="71"/>
      <c r="O65" s="110"/>
      <c r="P65" s="71"/>
    </row>
    <row r="66" ht="15.75" customHeight="1">
      <c r="C66" s="6"/>
      <c r="D66" s="6"/>
      <c r="N66" s="71"/>
      <c r="O66" s="110"/>
      <c r="P66" s="71"/>
    </row>
    <row r="67" ht="15.75" customHeight="1">
      <c r="C67" s="6"/>
      <c r="D67" s="6"/>
      <c r="N67" s="71"/>
      <c r="O67" s="110"/>
      <c r="P67" s="71"/>
    </row>
    <row r="68" ht="15.75" customHeight="1">
      <c r="C68" s="6"/>
      <c r="D68" s="6"/>
      <c r="N68" s="71"/>
      <c r="O68" s="110"/>
      <c r="P68" s="71"/>
    </row>
    <row r="69" ht="15.75" customHeight="1">
      <c r="C69" s="6"/>
      <c r="D69" s="6"/>
      <c r="N69" s="71"/>
      <c r="O69" s="110"/>
      <c r="P69" s="71"/>
    </row>
    <row r="70" ht="15.75" customHeight="1">
      <c r="C70" s="6"/>
      <c r="D70" s="6"/>
      <c r="N70" s="71"/>
      <c r="O70" s="110"/>
      <c r="P70" s="71"/>
    </row>
    <row r="71" ht="15.75" customHeight="1">
      <c r="C71" s="6"/>
      <c r="D71" s="6"/>
      <c r="N71" s="71"/>
      <c r="O71" s="110"/>
      <c r="P71" s="71"/>
    </row>
    <row r="72" ht="15.75" customHeight="1">
      <c r="C72" s="6"/>
      <c r="D72" s="6"/>
      <c r="N72" s="71"/>
      <c r="O72" s="110"/>
      <c r="P72" s="71"/>
    </row>
    <row r="73" ht="15.75" customHeight="1">
      <c r="C73" s="6"/>
      <c r="D73" s="6"/>
      <c r="N73" s="71"/>
      <c r="O73" s="110"/>
      <c r="P73" s="71"/>
    </row>
    <row r="74" ht="15.75" customHeight="1">
      <c r="C74" s="6"/>
      <c r="D74" s="6"/>
      <c r="N74" s="71"/>
      <c r="O74" s="110"/>
      <c r="P74" s="71"/>
    </row>
    <row r="75" ht="15.75" customHeight="1">
      <c r="C75" s="6"/>
      <c r="D75" s="6"/>
      <c r="N75" s="71"/>
      <c r="O75" s="110"/>
      <c r="P75" s="71"/>
    </row>
    <row r="76" ht="15.75" customHeight="1">
      <c r="C76" s="6"/>
      <c r="D76" s="6"/>
      <c r="N76" s="71"/>
      <c r="O76" s="110"/>
      <c r="P76" s="71"/>
    </row>
    <row r="77" ht="15.75" customHeight="1">
      <c r="C77" s="6"/>
      <c r="D77" s="6"/>
      <c r="N77" s="71"/>
      <c r="O77" s="110"/>
      <c r="P77" s="71"/>
    </row>
    <row r="78" ht="15.75" customHeight="1">
      <c r="C78" s="6"/>
      <c r="D78" s="6"/>
      <c r="N78" s="71"/>
      <c r="O78" s="110"/>
      <c r="P78" s="71"/>
    </row>
    <row r="79" ht="15.75" customHeight="1">
      <c r="C79" s="6"/>
      <c r="D79" s="6"/>
      <c r="N79" s="71"/>
      <c r="O79" s="110"/>
      <c r="P79" s="71"/>
    </row>
    <row r="80" ht="15.75" customHeight="1">
      <c r="C80" s="6"/>
      <c r="D80" s="6"/>
      <c r="N80" s="71"/>
      <c r="O80" s="110"/>
      <c r="P80" s="71"/>
    </row>
    <row r="81" ht="15.75" customHeight="1">
      <c r="C81" s="6"/>
      <c r="D81" s="6"/>
      <c r="N81" s="71"/>
      <c r="O81" s="110"/>
      <c r="P81" s="71"/>
    </row>
    <row r="82" ht="15.75" customHeight="1">
      <c r="C82" s="6"/>
      <c r="D82" s="6"/>
      <c r="N82" s="71"/>
      <c r="O82" s="110"/>
      <c r="P82" s="71"/>
    </row>
    <row r="83" ht="15.75" customHeight="1">
      <c r="C83" s="6"/>
      <c r="D83" s="6"/>
      <c r="N83" s="71"/>
      <c r="O83" s="110"/>
      <c r="P83" s="71"/>
    </row>
    <row r="84" ht="15.75" customHeight="1">
      <c r="C84" s="6"/>
      <c r="D84" s="6"/>
      <c r="N84" s="71"/>
      <c r="O84" s="110"/>
      <c r="P84" s="71"/>
    </row>
    <row r="85" ht="15.75" customHeight="1">
      <c r="C85" s="6"/>
      <c r="D85" s="6"/>
      <c r="N85" s="71"/>
      <c r="O85" s="110"/>
      <c r="P85" s="71"/>
    </row>
    <row r="86" ht="15.75" customHeight="1">
      <c r="C86" s="6"/>
      <c r="D86" s="6"/>
      <c r="N86" s="71"/>
      <c r="O86" s="110"/>
      <c r="P86" s="71"/>
    </row>
    <row r="87" ht="15.75" customHeight="1">
      <c r="C87" s="6"/>
      <c r="D87" s="6"/>
      <c r="N87" s="71"/>
      <c r="O87" s="110"/>
      <c r="P87" s="71"/>
    </row>
    <row r="88" ht="15.75" customHeight="1">
      <c r="C88" s="6"/>
      <c r="D88" s="6"/>
      <c r="N88" s="71"/>
      <c r="O88" s="110"/>
      <c r="P88" s="71"/>
    </row>
    <row r="89" ht="15.75" customHeight="1">
      <c r="C89" s="6"/>
      <c r="D89" s="6"/>
      <c r="N89" s="71"/>
      <c r="O89" s="110"/>
      <c r="P89" s="71"/>
    </row>
    <row r="90" ht="15.75" customHeight="1">
      <c r="C90" s="6"/>
      <c r="D90" s="6"/>
      <c r="N90" s="71"/>
      <c r="O90" s="110"/>
      <c r="P90" s="71"/>
    </row>
    <row r="91" ht="15.75" customHeight="1">
      <c r="C91" s="6"/>
      <c r="D91" s="6"/>
      <c r="N91" s="71"/>
      <c r="O91" s="110"/>
      <c r="P91" s="71"/>
    </row>
    <row r="92" ht="15.75" customHeight="1">
      <c r="C92" s="6"/>
      <c r="D92" s="6"/>
      <c r="N92" s="71"/>
      <c r="O92" s="110"/>
      <c r="P92" s="71"/>
    </row>
    <row r="93" ht="15.75" customHeight="1">
      <c r="C93" s="6"/>
      <c r="D93" s="6"/>
      <c r="N93" s="71"/>
      <c r="O93" s="110"/>
      <c r="P93" s="71"/>
    </row>
    <row r="94" ht="15.75" customHeight="1">
      <c r="C94" s="6"/>
      <c r="D94" s="6"/>
      <c r="N94" s="71"/>
      <c r="O94" s="110"/>
      <c r="P94" s="71"/>
    </row>
    <row r="95" ht="15.75" customHeight="1">
      <c r="C95" s="6"/>
      <c r="D95" s="6"/>
      <c r="N95" s="71"/>
      <c r="O95" s="110"/>
      <c r="P95" s="71"/>
    </row>
    <row r="96" ht="15.75" customHeight="1">
      <c r="C96" s="6"/>
      <c r="D96" s="6"/>
      <c r="N96" s="71"/>
      <c r="O96" s="110"/>
      <c r="P96" s="71"/>
    </row>
    <row r="97" ht="15.75" customHeight="1">
      <c r="C97" s="6"/>
      <c r="D97" s="6"/>
      <c r="N97" s="71"/>
      <c r="O97" s="110"/>
      <c r="P97" s="71"/>
    </row>
    <row r="98" ht="15.75" customHeight="1">
      <c r="C98" s="6"/>
      <c r="D98" s="6"/>
      <c r="N98" s="71"/>
      <c r="O98" s="110"/>
      <c r="P98" s="71"/>
    </row>
    <row r="99" ht="15.75" customHeight="1">
      <c r="C99" s="6"/>
      <c r="D99" s="6"/>
      <c r="N99" s="71"/>
      <c r="O99" s="110"/>
      <c r="P99" s="71"/>
    </row>
    <row r="100" ht="15.75" customHeight="1">
      <c r="C100" s="6"/>
      <c r="D100" s="6"/>
      <c r="N100" s="71"/>
      <c r="O100" s="110"/>
      <c r="P100" s="71"/>
    </row>
    <row r="101" ht="15.75" customHeight="1">
      <c r="C101" s="6"/>
      <c r="D101" s="6"/>
      <c r="N101" s="71"/>
      <c r="O101" s="110"/>
      <c r="P101" s="71"/>
    </row>
    <row r="102" ht="15.75" customHeight="1">
      <c r="C102" s="6"/>
      <c r="D102" s="6"/>
      <c r="N102" s="71"/>
      <c r="O102" s="110"/>
      <c r="P102" s="71"/>
    </row>
    <row r="103" ht="15.75" customHeight="1">
      <c r="C103" s="6"/>
      <c r="D103" s="6"/>
      <c r="N103" s="71"/>
      <c r="O103" s="110"/>
      <c r="P103" s="71"/>
    </row>
    <row r="104" ht="15.75" customHeight="1">
      <c r="C104" s="6"/>
      <c r="D104" s="6"/>
      <c r="N104" s="71"/>
      <c r="O104" s="110"/>
      <c r="P104" s="71"/>
    </row>
    <row r="105" ht="15.75" customHeight="1">
      <c r="C105" s="6"/>
      <c r="D105" s="6"/>
      <c r="N105" s="71"/>
      <c r="O105" s="110"/>
      <c r="P105" s="71"/>
    </row>
    <row r="106" ht="15.75" customHeight="1">
      <c r="C106" s="6"/>
      <c r="D106" s="6"/>
      <c r="N106" s="71"/>
      <c r="O106" s="110"/>
      <c r="P106" s="71"/>
    </row>
    <row r="107" ht="15.75" customHeight="1">
      <c r="C107" s="6"/>
      <c r="D107" s="6"/>
      <c r="N107" s="71"/>
      <c r="O107" s="110"/>
      <c r="P107" s="71"/>
    </row>
    <row r="108" ht="15.75" customHeight="1">
      <c r="C108" s="6"/>
      <c r="D108" s="6"/>
      <c r="N108" s="71"/>
      <c r="O108" s="110"/>
      <c r="P108" s="71"/>
    </row>
    <row r="109" ht="15.75" customHeight="1">
      <c r="C109" s="6"/>
      <c r="D109" s="6"/>
      <c r="N109" s="71"/>
      <c r="O109" s="110"/>
      <c r="P109" s="71"/>
    </row>
    <row r="110" ht="15.75" customHeight="1">
      <c r="C110" s="6"/>
      <c r="D110" s="6"/>
      <c r="N110" s="71"/>
      <c r="O110" s="110"/>
      <c r="P110" s="71"/>
    </row>
    <row r="111" ht="15.75" customHeight="1">
      <c r="C111" s="6"/>
      <c r="D111" s="6"/>
      <c r="N111" s="71"/>
      <c r="O111" s="110"/>
      <c r="P111" s="71"/>
    </row>
    <row r="112" ht="15.75" customHeight="1">
      <c r="C112" s="6"/>
      <c r="D112" s="6"/>
      <c r="N112" s="71"/>
      <c r="O112" s="110"/>
      <c r="P112" s="71"/>
    </row>
    <row r="113" ht="15.75" customHeight="1">
      <c r="C113" s="6"/>
      <c r="D113" s="6"/>
      <c r="N113" s="71"/>
      <c r="O113" s="110"/>
      <c r="P113" s="71"/>
    </row>
    <row r="114" ht="15.75" customHeight="1">
      <c r="C114" s="6"/>
      <c r="D114" s="6"/>
      <c r="N114" s="71"/>
      <c r="O114" s="110"/>
      <c r="P114" s="71"/>
    </row>
    <row r="115" ht="15.75" customHeight="1">
      <c r="C115" s="6"/>
      <c r="D115" s="6"/>
      <c r="N115" s="71"/>
      <c r="O115" s="110"/>
      <c r="P115" s="71"/>
    </row>
    <row r="116" ht="15.75" customHeight="1">
      <c r="C116" s="6"/>
      <c r="D116" s="6"/>
      <c r="N116" s="71"/>
      <c r="O116" s="110"/>
      <c r="P116" s="71"/>
    </row>
    <row r="117" ht="15.75" customHeight="1">
      <c r="C117" s="6"/>
      <c r="D117" s="6"/>
      <c r="N117" s="71"/>
      <c r="O117" s="110"/>
      <c r="P117" s="71"/>
    </row>
    <row r="118" ht="15.75" customHeight="1">
      <c r="C118" s="6"/>
      <c r="D118" s="6"/>
      <c r="N118" s="71"/>
      <c r="O118" s="110"/>
      <c r="P118" s="71"/>
    </row>
    <row r="119" ht="15.75" customHeight="1">
      <c r="C119" s="6"/>
      <c r="D119" s="6"/>
      <c r="N119" s="71"/>
      <c r="O119" s="110"/>
      <c r="P119" s="71"/>
    </row>
    <row r="120" ht="15.75" customHeight="1">
      <c r="C120" s="6"/>
      <c r="D120" s="6"/>
      <c r="N120" s="71"/>
      <c r="O120" s="110"/>
      <c r="P120" s="71"/>
    </row>
    <row r="121" ht="15.75" customHeight="1">
      <c r="C121" s="6"/>
      <c r="D121" s="6"/>
      <c r="N121" s="71"/>
      <c r="O121" s="110"/>
      <c r="P121" s="71"/>
    </row>
    <row r="122" ht="15.75" customHeight="1">
      <c r="C122" s="6"/>
      <c r="D122" s="6"/>
      <c r="N122" s="71"/>
      <c r="O122" s="110"/>
      <c r="P122" s="71"/>
    </row>
    <row r="123" ht="15.75" customHeight="1">
      <c r="C123" s="6"/>
      <c r="D123" s="6"/>
      <c r="N123" s="71"/>
      <c r="O123" s="110"/>
      <c r="P123" s="71"/>
    </row>
    <row r="124" ht="15.75" customHeight="1">
      <c r="C124" s="6"/>
      <c r="D124" s="6"/>
      <c r="N124" s="71"/>
      <c r="O124" s="110"/>
      <c r="P124" s="71"/>
    </row>
    <row r="125" ht="15.75" customHeight="1">
      <c r="C125" s="6"/>
      <c r="D125" s="6"/>
      <c r="N125" s="71"/>
      <c r="O125" s="110"/>
      <c r="P125" s="71"/>
    </row>
    <row r="126" ht="15.75" customHeight="1">
      <c r="C126" s="6"/>
      <c r="D126" s="6"/>
      <c r="N126" s="71"/>
      <c r="O126" s="110"/>
      <c r="P126" s="71"/>
    </row>
    <row r="127" ht="15.75" customHeight="1">
      <c r="C127" s="6"/>
      <c r="D127" s="6"/>
      <c r="N127" s="71"/>
      <c r="O127" s="110"/>
      <c r="P127" s="71"/>
    </row>
    <row r="128" ht="15.75" customHeight="1">
      <c r="C128" s="6"/>
      <c r="D128" s="6"/>
      <c r="N128" s="71"/>
      <c r="O128" s="110"/>
      <c r="P128" s="71"/>
    </row>
    <row r="129" ht="15.75" customHeight="1">
      <c r="C129" s="6"/>
      <c r="D129" s="6"/>
      <c r="N129" s="71"/>
      <c r="O129" s="110"/>
      <c r="P129" s="71"/>
    </row>
    <row r="130" ht="15.75" customHeight="1">
      <c r="C130" s="6"/>
      <c r="D130" s="6"/>
      <c r="N130" s="71"/>
      <c r="O130" s="110"/>
      <c r="P130" s="71"/>
    </row>
    <row r="131" ht="15.75" customHeight="1">
      <c r="C131" s="6"/>
      <c r="D131" s="6"/>
      <c r="N131" s="71"/>
      <c r="O131" s="110"/>
      <c r="P131" s="71"/>
    </row>
    <row r="132" ht="15.75" customHeight="1">
      <c r="C132" s="6"/>
      <c r="D132" s="6"/>
      <c r="N132" s="71"/>
      <c r="O132" s="110"/>
      <c r="P132" s="71"/>
    </row>
    <row r="133" ht="15.75" customHeight="1">
      <c r="C133" s="6"/>
      <c r="D133" s="6"/>
      <c r="N133" s="71"/>
      <c r="O133" s="110"/>
      <c r="P133" s="71"/>
    </row>
    <row r="134" ht="15.75" customHeight="1">
      <c r="C134" s="6"/>
      <c r="D134" s="6"/>
      <c r="N134" s="71"/>
      <c r="O134" s="110"/>
      <c r="P134" s="71"/>
    </row>
    <row r="135" ht="15.75" customHeight="1">
      <c r="C135" s="6"/>
      <c r="D135" s="6"/>
      <c r="N135" s="71"/>
      <c r="O135" s="110"/>
      <c r="P135" s="71"/>
    </row>
    <row r="136" ht="15.75" customHeight="1">
      <c r="C136" s="6"/>
      <c r="D136" s="6"/>
      <c r="N136" s="71"/>
      <c r="O136" s="110"/>
      <c r="P136" s="71"/>
    </row>
    <row r="137" ht="15.75" customHeight="1">
      <c r="C137" s="6"/>
      <c r="D137" s="6"/>
      <c r="N137" s="71"/>
      <c r="O137" s="110"/>
      <c r="P137" s="71"/>
    </row>
    <row r="138" ht="15.75" customHeight="1">
      <c r="C138" s="6"/>
      <c r="D138" s="6"/>
      <c r="N138" s="71"/>
      <c r="O138" s="110"/>
      <c r="P138" s="71"/>
    </row>
    <row r="139" ht="15.75" customHeight="1">
      <c r="C139" s="6"/>
      <c r="D139" s="6"/>
      <c r="N139" s="71"/>
      <c r="O139" s="110"/>
      <c r="P139" s="71"/>
    </row>
    <row r="140" ht="15.75" customHeight="1">
      <c r="C140" s="6"/>
      <c r="D140" s="6"/>
      <c r="N140" s="71"/>
      <c r="O140" s="110"/>
      <c r="P140" s="71"/>
    </row>
    <row r="141" ht="15.75" customHeight="1">
      <c r="C141" s="6"/>
      <c r="D141" s="6"/>
      <c r="N141" s="71"/>
      <c r="O141" s="110"/>
      <c r="P141" s="71"/>
    </row>
    <row r="142" ht="15.75" customHeight="1">
      <c r="C142" s="6"/>
      <c r="D142" s="6"/>
      <c r="N142" s="71"/>
      <c r="O142" s="110"/>
      <c r="P142" s="71"/>
    </row>
    <row r="143" ht="15.75" customHeight="1">
      <c r="C143" s="6"/>
      <c r="D143" s="6"/>
      <c r="N143" s="71"/>
      <c r="O143" s="110"/>
      <c r="P143" s="71"/>
    </row>
    <row r="144" ht="15.75" customHeight="1">
      <c r="C144" s="6"/>
      <c r="D144" s="6"/>
      <c r="N144" s="71"/>
      <c r="O144" s="110"/>
      <c r="P144" s="71"/>
    </row>
    <row r="145" ht="15.75" customHeight="1">
      <c r="C145" s="6"/>
      <c r="D145" s="6"/>
      <c r="N145" s="71"/>
      <c r="O145" s="110"/>
      <c r="P145" s="71"/>
    </row>
    <row r="146" ht="15.75" customHeight="1">
      <c r="C146" s="6"/>
      <c r="D146" s="6"/>
      <c r="N146" s="71"/>
      <c r="O146" s="110"/>
      <c r="P146" s="71"/>
    </row>
    <row r="147" ht="15.75" customHeight="1">
      <c r="C147" s="6"/>
      <c r="D147" s="6"/>
      <c r="N147" s="71"/>
      <c r="O147" s="110"/>
      <c r="P147" s="71"/>
    </row>
    <row r="148" ht="15.75" customHeight="1">
      <c r="C148" s="6"/>
      <c r="D148" s="6"/>
      <c r="N148" s="71"/>
      <c r="O148" s="110"/>
      <c r="P148" s="71"/>
    </row>
    <row r="149" ht="15.75" customHeight="1">
      <c r="C149" s="6"/>
      <c r="D149" s="6"/>
      <c r="N149" s="71"/>
      <c r="O149" s="110"/>
      <c r="P149" s="71"/>
    </row>
    <row r="150" ht="15.75" customHeight="1">
      <c r="C150" s="6"/>
      <c r="D150" s="6"/>
      <c r="N150" s="71"/>
      <c r="O150" s="110"/>
      <c r="P150" s="71"/>
    </row>
    <row r="151" ht="15.75" customHeight="1">
      <c r="C151" s="6"/>
      <c r="D151" s="6"/>
      <c r="N151" s="71"/>
      <c r="O151" s="110"/>
      <c r="P151" s="71"/>
    </row>
    <row r="152" ht="15.75" customHeight="1">
      <c r="C152" s="6"/>
      <c r="D152" s="6"/>
      <c r="N152" s="71"/>
      <c r="O152" s="110"/>
      <c r="P152" s="71"/>
    </row>
    <row r="153" ht="15.75" customHeight="1">
      <c r="C153" s="6"/>
      <c r="D153" s="6"/>
      <c r="N153" s="71"/>
      <c r="O153" s="110"/>
      <c r="P153" s="71"/>
    </row>
    <row r="154" ht="15.75" customHeight="1">
      <c r="C154" s="6"/>
      <c r="D154" s="6"/>
      <c r="N154" s="71"/>
      <c r="O154" s="110"/>
      <c r="P154" s="71"/>
    </row>
    <row r="155" ht="15.75" customHeight="1">
      <c r="C155" s="6"/>
      <c r="D155" s="6"/>
      <c r="N155" s="71"/>
      <c r="O155" s="110"/>
      <c r="P155" s="71"/>
    </row>
    <row r="156" ht="15.75" customHeight="1">
      <c r="C156" s="6"/>
      <c r="D156" s="6"/>
      <c r="N156" s="71"/>
      <c r="O156" s="110"/>
      <c r="P156" s="71"/>
    </row>
    <row r="157" ht="15.75" customHeight="1">
      <c r="C157" s="6"/>
      <c r="D157" s="6"/>
      <c r="N157" s="71"/>
      <c r="O157" s="110"/>
      <c r="P157" s="71"/>
    </row>
    <row r="158" ht="15.75" customHeight="1">
      <c r="C158" s="6"/>
      <c r="D158" s="6"/>
      <c r="N158" s="71"/>
      <c r="O158" s="110"/>
      <c r="P158" s="71"/>
    </row>
    <row r="159" ht="15.75" customHeight="1">
      <c r="C159" s="6"/>
      <c r="D159" s="6"/>
      <c r="N159" s="71"/>
      <c r="O159" s="110"/>
      <c r="P159" s="71"/>
    </row>
    <row r="160" ht="15.75" customHeight="1">
      <c r="C160" s="6"/>
      <c r="D160" s="6"/>
      <c r="N160" s="71"/>
      <c r="O160" s="110"/>
      <c r="P160" s="71"/>
    </row>
    <row r="161" ht="15.75" customHeight="1">
      <c r="C161" s="6"/>
      <c r="D161" s="6"/>
      <c r="N161" s="71"/>
      <c r="O161" s="110"/>
      <c r="P161" s="71"/>
    </row>
    <row r="162" ht="15.75" customHeight="1">
      <c r="C162" s="6"/>
      <c r="D162" s="6"/>
      <c r="N162" s="71"/>
      <c r="O162" s="110"/>
      <c r="P162" s="71"/>
    </row>
    <row r="163" ht="15.75" customHeight="1">
      <c r="C163" s="6"/>
      <c r="D163" s="6"/>
      <c r="N163" s="71"/>
      <c r="O163" s="110"/>
      <c r="P163" s="71"/>
    </row>
    <row r="164" ht="15.75" customHeight="1">
      <c r="C164" s="6"/>
      <c r="D164" s="6"/>
      <c r="N164" s="71"/>
      <c r="O164" s="110"/>
      <c r="P164" s="71"/>
    </row>
    <row r="165" ht="15.75" customHeight="1">
      <c r="C165" s="6"/>
      <c r="D165" s="6"/>
      <c r="N165" s="71"/>
      <c r="O165" s="110"/>
      <c r="P165" s="71"/>
    </row>
    <row r="166" ht="15.75" customHeight="1">
      <c r="C166" s="6"/>
      <c r="D166" s="6"/>
      <c r="N166" s="71"/>
      <c r="O166" s="110"/>
      <c r="P166" s="71"/>
    </row>
    <row r="167" ht="15.75" customHeight="1">
      <c r="C167" s="6"/>
      <c r="D167" s="6"/>
      <c r="N167" s="71"/>
      <c r="O167" s="110"/>
      <c r="P167" s="71"/>
    </row>
    <row r="168" ht="15.75" customHeight="1">
      <c r="C168" s="6"/>
      <c r="D168" s="6"/>
      <c r="N168" s="71"/>
      <c r="O168" s="110"/>
      <c r="P168" s="71"/>
    </row>
    <row r="169" ht="15.75" customHeight="1">
      <c r="C169" s="6"/>
      <c r="D169" s="6"/>
      <c r="N169" s="71"/>
      <c r="O169" s="110"/>
      <c r="P169" s="71"/>
    </row>
    <row r="170" ht="15.75" customHeight="1">
      <c r="C170" s="6"/>
      <c r="D170" s="6"/>
      <c r="N170" s="71"/>
      <c r="O170" s="110"/>
      <c r="P170" s="71"/>
    </row>
    <row r="171" ht="15.75" customHeight="1">
      <c r="C171" s="6"/>
      <c r="D171" s="6"/>
      <c r="N171" s="71"/>
      <c r="O171" s="110"/>
      <c r="P171" s="71"/>
    </row>
    <row r="172" ht="15.75" customHeight="1">
      <c r="C172" s="6"/>
      <c r="D172" s="6"/>
      <c r="N172" s="71"/>
      <c r="O172" s="110"/>
      <c r="P172" s="71"/>
    </row>
    <row r="173" ht="15.75" customHeight="1">
      <c r="C173" s="6"/>
      <c r="D173" s="6"/>
      <c r="N173" s="71"/>
      <c r="O173" s="110"/>
      <c r="P173" s="71"/>
    </row>
    <row r="174" ht="15.75" customHeight="1">
      <c r="C174" s="6"/>
      <c r="D174" s="6"/>
      <c r="N174" s="71"/>
      <c r="O174" s="110"/>
      <c r="P174" s="71"/>
    </row>
    <row r="175" ht="15.75" customHeight="1">
      <c r="C175" s="6"/>
      <c r="D175" s="6"/>
      <c r="N175" s="71"/>
      <c r="O175" s="110"/>
      <c r="P175" s="71"/>
    </row>
    <row r="176" ht="15.75" customHeight="1">
      <c r="C176" s="6"/>
      <c r="D176" s="6"/>
      <c r="N176" s="71"/>
      <c r="O176" s="110"/>
      <c r="P176" s="71"/>
    </row>
    <row r="177" ht="15.75" customHeight="1">
      <c r="C177" s="6"/>
      <c r="D177" s="6"/>
      <c r="N177" s="71"/>
      <c r="O177" s="110"/>
      <c r="P177" s="71"/>
    </row>
    <row r="178" ht="15.75" customHeight="1">
      <c r="C178" s="6"/>
      <c r="D178" s="6"/>
      <c r="N178" s="71"/>
      <c r="O178" s="110"/>
      <c r="P178" s="71"/>
    </row>
    <row r="179" ht="15.75" customHeight="1">
      <c r="C179" s="6"/>
      <c r="D179" s="6"/>
      <c r="N179" s="71"/>
      <c r="O179" s="110"/>
      <c r="P179" s="71"/>
    </row>
    <row r="180" ht="15.75" customHeight="1">
      <c r="C180" s="6"/>
      <c r="D180" s="6"/>
      <c r="N180" s="71"/>
      <c r="O180" s="110"/>
      <c r="P180" s="71"/>
    </row>
    <row r="181" ht="15.75" customHeight="1">
      <c r="C181" s="6"/>
      <c r="D181" s="6"/>
      <c r="N181" s="71"/>
      <c r="O181" s="110"/>
      <c r="P181" s="71"/>
    </row>
    <row r="182" ht="15.75" customHeight="1">
      <c r="C182" s="6"/>
      <c r="D182" s="6"/>
      <c r="N182" s="71"/>
      <c r="O182" s="110"/>
      <c r="P182" s="71"/>
    </row>
    <row r="183" ht="15.75" customHeight="1">
      <c r="C183" s="6"/>
      <c r="D183" s="6"/>
      <c r="N183" s="71"/>
      <c r="O183" s="110"/>
      <c r="P183" s="71"/>
    </row>
    <row r="184" ht="15.75" customHeight="1">
      <c r="C184" s="6"/>
      <c r="D184" s="6"/>
      <c r="N184" s="71"/>
      <c r="O184" s="110"/>
      <c r="P184" s="71"/>
    </row>
    <row r="185" ht="15.75" customHeight="1">
      <c r="C185" s="6"/>
      <c r="D185" s="6"/>
      <c r="N185" s="71"/>
      <c r="O185" s="110"/>
      <c r="P185" s="71"/>
    </row>
    <row r="186" ht="15.75" customHeight="1">
      <c r="C186" s="6"/>
      <c r="D186" s="6"/>
      <c r="N186" s="71"/>
      <c r="O186" s="110"/>
      <c r="P186" s="71"/>
    </row>
    <row r="187" ht="15.75" customHeight="1">
      <c r="C187" s="6"/>
      <c r="D187" s="6"/>
      <c r="N187" s="71"/>
      <c r="O187" s="110"/>
      <c r="P187" s="71"/>
    </row>
    <row r="188" ht="15.75" customHeight="1">
      <c r="C188" s="6"/>
      <c r="D188" s="6"/>
      <c r="N188" s="71"/>
      <c r="O188" s="110"/>
      <c r="P188" s="71"/>
    </row>
    <row r="189" ht="15.75" customHeight="1">
      <c r="C189" s="6"/>
      <c r="D189" s="6"/>
      <c r="N189" s="71"/>
      <c r="O189" s="110"/>
      <c r="P189" s="71"/>
    </row>
    <row r="190" ht="15.75" customHeight="1">
      <c r="C190" s="6"/>
      <c r="D190" s="6"/>
      <c r="N190" s="71"/>
      <c r="O190" s="110"/>
      <c r="P190" s="71"/>
    </row>
    <row r="191" ht="15.75" customHeight="1">
      <c r="C191" s="6"/>
      <c r="D191" s="6"/>
      <c r="N191" s="71"/>
      <c r="O191" s="110"/>
      <c r="P191" s="71"/>
    </row>
    <row r="192" ht="15.75" customHeight="1">
      <c r="C192" s="6"/>
      <c r="D192" s="6"/>
      <c r="N192" s="71"/>
      <c r="O192" s="110"/>
      <c r="P192" s="71"/>
    </row>
    <row r="193" ht="15.75" customHeight="1">
      <c r="C193" s="6"/>
      <c r="D193" s="6"/>
      <c r="N193" s="71"/>
      <c r="O193" s="110"/>
      <c r="P193" s="71"/>
    </row>
    <row r="194" ht="15.75" customHeight="1">
      <c r="C194" s="6"/>
      <c r="D194" s="6"/>
      <c r="N194" s="71"/>
      <c r="O194" s="110"/>
      <c r="P194" s="71"/>
    </row>
    <row r="195" ht="15.75" customHeight="1">
      <c r="C195" s="6"/>
      <c r="D195" s="6"/>
      <c r="N195" s="71"/>
      <c r="O195" s="110"/>
      <c r="P195" s="71"/>
    </row>
    <row r="196" ht="15.75" customHeight="1">
      <c r="C196" s="6"/>
      <c r="D196" s="6"/>
      <c r="N196" s="71"/>
      <c r="O196" s="110"/>
      <c r="P196" s="71"/>
    </row>
    <row r="197" ht="15.75" customHeight="1">
      <c r="C197" s="6"/>
      <c r="D197" s="6"/>
      <c r="N197" s="71"/>
      <c r="O197" s="110"/>
      <c r="P197" s="71"/>
    </row>
    <row r="198" ht="15.75" customHeight="1">
      <c r="C198" s="6"/>
      <c r="D198" s="6"/>
      <c r="N198" s="71"/>
      <c r="O198" s="110"/>
      <c r="P198" s="71"/>
    </row>
    <row r="199" ht="15.75" customHeight="1">
      <c r="C199" s="6"/>
      <c r="D199" s="6"/>
      <c r="N199" s="71"/>
      <c r="O199" s="110"/>
      <c r="P199" s="71"/>
    </row>
    <row r="200" ht="15.75" customHeight="1">
      <c r="C200" s="6"/>
      <c r="D200" s="6"/>
      <c r="N200" s="71"/>
      <c r="O200" s="110"/>
      <c r="P200" s="71"/>
    </row>
    <row r="201" ht="15.75" customHeight="1">
      <c r="C201" s="6"/>
      <c r="D201" s="6"/>
      <c r="N201" s="71"/>
      <c r="O201" s="110"/>
      <c r="P201" s="71"/>
    </row>
    <row r="202" ht="15.75" customHeight="1">
      <c r="C202" s="6"/>
      <c r="D202" s="6"/>
      <c r="N202" s="71"/>
      <c r="O202" s="110"/>
      <c r="P202" s="71"/>
    </row>
    <row r="203" ht="15.75" customHeight="1">
      <c r="C203" s="6"/>
      <c r="D203" s="6"/>
      <c r="N203" s="71"/>
      <c r="O203" s="110"/>
      <c r="P203" s="71"/>
    </row>
    <row r="204" ht="15.75" customHeight="1">
      <c r="C204" s="6"/>
      <c r="D204" s="6"/>
      <c r="N204" s="71"/>
      <c r="O204" s="110"/>
      <c r="P204" s="71"/>
    </row>
    <row r="205" ht="15.75" customHeight="1">
      <c r="C205" s="6"/>
      <c r="D205" s="6"/>
      <c r="N205" s="71"/>
      <c r="O205" s="110"/>
      <c r="P205" s="71"/>
    </row>
    <row r="206" ht="15.75" customHeight="1">
      <c r="C206" s="6"/>
      <c r="D206" s="6"/>
      <c r="N206" s="71"/>
      <c r="O206" s="110"/>
      <c r="P206" s="71"/>
    </row>
    <row r="207" ht="15.75" customHeight="1">
      <c r="C207" s="6"/>
      <c r="D207" s="6"/>
      <c r="N207" s="71"/>
      <c r="O207" s="110"/>
      <c r="P207" s="71"/>
    </row>
    <row r="208" ht="15.75" customHeight="1">
      <c r="C208" s="6"/>
      <c r="D208" s="6"/>
      <c r="N208" s="71"/>
      <c r="O208" s="110"/>
      <c r="P208" s="71"/>
    </row>
    <row r="209" ht="15.75" customHeight="1">
      <c r="C209" s="6"/>
      <c r="D209" s="6"/>
      <c r="N209" s="71"/>
      <c r="O209" s="110"/>
      <c r="P209" s="71"/>
    </row>
    <row r="210" ht="15.75" customHeight="1">
      <c r="C210" s="6"/>
      <c r="D210" s="6"/>
      <c r="N210" s="71"/>
      <c r="O210" s="110"/>
      <c r="P210" s="71"/>
    </row>
    <row r="211" ht="15.75" customHeight="1">
      <c r="C211" s="6"/>
      <c r="D211" s="6"/>
      <c r="N211" s="71"/>
      <c r="O211" s="110"/>
      <c r="P211" s="71"/>
    </row>
    <row r="212" ht="15.75" customHeight="1">
      <c r="C212" s="6"/>
      <c r="D212" s="6"/>
      <c r="N212" s="71"/>
      <c r="O212" s="110"/>
      <c r="P212" s="71"/>
    </row>
    <row r="213" ht="15.75" customHeight="1">
      <c r="C213" s="6"/>
      <c r="D213" s="6"/>
      <c r="N213" s="71"/>
      <c r="O213" s="110"/>
      <c r="P213" s="71"/>
    </row>
    <row r="214" ht="15.75" customHeight="1">
      <c r="C214" s="6"/>
      <c r="D214" s="6"/>
      <c r="N214" s="71"/>
      <c r="O214" s="110"/>
      <c r="P214" s="71"/>
    </row>
    <row r="215" ht="15.75" customHeight="1">
      <c r="C215" s="6"/>
      <c r="D215" s="6"/>
      <c r="N215" s="71"/>
      <c r="O215" s="110"/>
      <c r="P215" s="71"/>
    </row>
    <row r="216" ht="15.75" customHeight="1">
      <c r="C216" s="6"/>
      <c r="D216" s="6"/>
      <c r="N216" s="71"/>
      <c r="O216" s="110"/>
      <c r="P216" s="71"/>
    </row>
    <row r="217" ht="15.75" customHeight="1">
      <c r="C217" s="6"/>
      <c r="D217" s="6"/>
      <c r="N217" s="71"/>
      <c r="O217" s="110"/>
      <c r="P217" s="71"/>
    </row>
    <row r="218" ht="15.75" customHeight="1">
      <c r="C218" s="6"/>
      <c r="D218" s="6"/>
      <c r="N218" s="71"/>
      <c r="O218" s="110"/>
      <c r="P218" s="71"/>
    </row>
    <row r="219" ht="15.75" customHeight="1">
      <c r="C219" s="6"/>
      <c r="D219" s="6"/>
      <c r="N219" s="71"/>
      <c r="O219" s="110"/>
      <c r="P219" s="71"/>
    </row>
    <row r="220" ht="15.75" customHeight="1">
      <c r="C220" s="6"/>
      <c r="D220" s="6"/>
      <c r="N220" s="71"/>
      <c r="O220" s="110"/>
      <c r="P220" s="71"/>
    </row>
    <row r="221" ht="15.75" customHeight="1">
      <c r="C221" s="6"/>
      <c r="D221" s="6"/>
      <c r="N221" s="71"/>
      <c r="O221" s="110"/>
      <c r="P221" s="71"/>
    </row>
    <row r="222" ht="15.75" customHeight="1">
      <c r="C222" s="6"/>
      <c r="D222" s="6"/>
      <c r="N222" s="71"/>
      <c r="O222" s="110"/>
      <c r="P222" s="71"/>
    </row>
    <row r="223" ht="15.75" customHeight="1">
      <c r="C223" s="6"/>
      <c r="D223" s="6"/>
      <c r="N223" s="71"/>
      <c r="O223" s="110"/>
      <c r="P223" s="71"/>
    </row>
    <row r="224" ht="15.75" customHeight="1">
      <c r="C224" s="6"/>
      <c r="D224" s="6"/>
      <c r="N224" s="71"/>
      <c r="O224" s="110"/>
      <c r="P224" s="71"/>
    </row>
    <row r="225" ht="15.75" customHeight="1">
      <c r="C225" s="6"/>
      <c r="D225" s="6"/>
      <c r="N225" s="71"/>
      <c r="O225" s="110"/>
      <c r="P225" s="71"/>
    </row>
    <row r="226" ht="15.75" customHeight="1">
      <c r="C226" s="6"/>
      <c r="D226" s="6"/>
      <c r="N226" s="71"/>
      <c r="O226" s="110"/>
      <c r="P226" s="71"/>
    </row>
    <row r="227" ht="15.75" customHeight="1">
      <c r="C227" s="6"/>
      <c r="D227" s="6"/>
      <c r="N227" s="71"/>
      <c r="O227" s="110"/>
      <c r="P227" s="71"/>
    </row>
    <row r="228" ht="15.75" customHeight="1">
      <c r="O228" s="119"/>
    </row>
    <row r="229" ht="15.75" customHeight="1">
      <c r="O229" s="119"/>
    </row>
    <row r="230" ht="15.75" customHeight="1">
      <c r="O230" s="119"/>
    </row>
    <row r="231" ht="15.75" customHeight="1">
      <c r="O231" s="119"/>
    </row>
    <row r="232" ht="15.75" customHeight="1">
      <c r="O232" s="119"/>
    </row>
    <row r="233" ht="15.75" customHeight="1">
      <c r="O233" s="119"/>
    </row>
    <row r="234" ht="15.75" customHeight="1">
      <c r="O234" s="119"/>
    </row>
    <row r="235" ht="15.75" customHeight="1">
      <c r="O235" s="119"/>
    </row>
    <row r="236" ht="15.75" customHeight="1">
      <c r="O236" s="119"/>
    </row>
    <row r="237" ht="15.75" customHeight="1">
      <c r="O237" s="119"/>
    </row>
    <row r="238" ht="15.75" customHeight="1">
      <c r="O238" s="119"/>
    </row>
    <row r="239" ht="15.75" customHeight="1">
      <c r="O239" s="119"/>
    </row>
    <row r="240" ht="15.75" customHeight="1">
      <c r="O240" s="119"/>
    </row>
    <row r="241" ht="15.75" customHeight="1">
      <c r="O241" s="119"/>
    </row>
    <row r="242" ht="15.75" customHeight="1">
      <c r="O242" s="119"/>
    </row>
    <row r="243" ht="15.75" customHeight="1">
      <c r="O243" s="119"/>
    </row>
    <row r="244" ht="15.75" customHeight="1">
      <c r="O244" s="119"/>
    </row>
    <row r="245" ht="15.75" customHeight="1">
      <c r="O245" s="119"/>
    </row>
    <row r="246" ht="15.75" customHeight="1">
      <c r="O246" s="119"/>
    </row>
    <row r="247" ht="15.75" customHeight="1">
      <c r="O247" s="119"/>
    </row>
    <row r="248" ht="15.75" customHeight="1">
      <c r="O248" s="119"/>
    </row>
    <row r="249" ht="15.75" customHeight="1">
      <c r="O249" s="119"/>
    </row>
    <row r="250" ht="15.75" customHeight="1">
      <c r="O250" s="119"/>
    </row>
    <row r="251" ht="15.75" customHeight="1">
      <c r="O251" s="119"/>
    </row>
    <row r="252" ht="15.75" customHeight="1">
      <c r="O252" s="119"/>
    </row>
    <row r="253" ht="15.75" customHeight="1">
      <c r="O253" s="119"/>
    </row>
    <row r="254" ht="15.75" customHeight="1">
      <c r="O254" s="119"/>
    </row>
    <row r="255" ht="15.75" customHeight="1">
      <c r="O255" s="119"/>
    </row>
    <row r="256" ht="15.75" customHeight="1">
      <c r="O256" s="119"/>
    </row>
    <row r="257" ht="15.75" customHeight="1">
      <c r="O257" s="119"/>
    </row>
    <row r="258" ht="15.75" customHeight="1">
      <c r="O258" s="119"/>
    </row>
    <row r="259" ht="15.75" customHeight="1">
      <c r="O259" s="119"/>
    </row>
    <row r="260" ht="15.75" customHeight="1">
      <c r="O260" s="119"/>
    </row>
    <row r="261" ht="15.75" customHeight="1">
      <c r="O261" s="119"/>
    </row>
    <row r="262" ht="15.75" customHeight="1">
      <c r="O262" s="119"/>
    </row>
    <row r="263" ht="15.75" customHeight="1">
      <c r="O263" s="119"/>
    </row>
    <row r="264" ht="15.75" customHeight="1">
      <c r="O264" s="119"/>
    </row>
    <row r="265" ht="15.75" customHeight="1">
      <c r="O265" s="119"/>
    </row>
    <row r="266" ht="15.75" customHeight="1">
      <c r="O266" s="119"/>
    </row>
    <row r="267" ht="15.75" customHeight="1">
      <c r="O267" s="119"/>
    </row>
    <row r="268" ht="15.75" customHeight="1">
      <c r="O268" s="119"/>
    </row>
    <row r="269" ht="15.75" customHeight="1">
      <c r="O269" s="119"/>
    </row>
    <row r="270" ht="15.75" customHeight="1">
      <c r="O270" s="119"/>
    </row>
    <row r="271" ht="15.75" customHeight="1">
      <c r="O271" s="119"/>
    </row>
    <row r="272" ht="15.75" customHeight="1">
      <c r="O272" s="119"/>
    </row>
    <row r="273" ht="15.75" customHeight="1">
      <c r="O273" s="119"/>
    </row>
    <row r="274" ht="15.75" customHeight="1">
      <c r="O274" s="119"/>
    </row>
    <row r="275" ht="15.75" customHeight="1">
      <c r="O275" s="119"/>
    </row>
    <row r="276" ht="15.75" customHeight="1">
      <c r="O276" s="119"/>
    </row>
    <row r="277" ht="15.75" customHeight="1">
      <c r="O277" s="119"/>
    </row>
    <row r="278" ht="15.75" customHeight="1">
      <c r="O278" s="119"/>
    </row>
    <row r="279" ht="15.75" customHeight="1">
      <c r="O279" s="119"/>
    </row>
    <row r="280" ht="15.75" customHeight="1">
      <c r="O280" s="119"/>
    </row>
    <row r="281" ht="15.75" customHeight="1">
      <c r="O281" s="119"/>
    </row>
    <row r="282" ht="15.75" customHeight="1">
      <c r="O282" s="119"/>
    </row>
    <row r="283" ht="15.75" customHeight="1">
      <c r="O283" s="119"/>
    </row>
    <row r="284" ht="15.75" customHeight="1">
      <c r="O284" s="119"/>
    </row>
    <row r="285" ht="15.75" customHeight="1">
      <c r="O285" s="119"/>
    </row>
    <row r="286" ht="15.75" customHeight="1">
      <c r="O286" s="119"/>
    </row>
    <row r="287" ht="15.75" customHeight="1">
      <c r="O287" s="119"/>
    </row>
    <row r="288" ht="15.75" customHeight="1">
      <c r="O288" s="119"/>
    </row>
    <row r="289" ht="15.75" customHeight="1">
      <c r="O289" s="119"/>
    </row>
    <row r="290" ht="15.75" customHeight="1">
      <c r="O290" s="119"/>
    </row>
    <row r="291" ht="15.75" customHeight="1">
      <c r="O291" s="119"/>
    </row>
    <row r="292" ht="15.75" customHeight="1">
      <c r="O292" s="119"/>
    </row>
    <row r="293" ht="15.75" customHeight="1">
      <c r="O293" s="119"/>
    </row>
    <row r="294" ht="15.75" customHeight="1">
      <c r="O294" s="119"/>
    </row>
    <row r="295" ht="15.75" customHeight="1">
      <c r="O295" s="119"/>
    </row>
    <row r="296" ht="15.75" customHeight="1">
      <c r="O296" s="119"/>
    </row>
    <row r="297" ht="15.75" customHeight="1">
      <c r="O297" s="119"/>
    </row>
    <row r="298" ht="15.75" customHeight="1">
      <c r="O298" s="119"/>
    </row>
    <row r="299" ht="15.75" customHeight="1">
      <c r="O299" s="119"/>
    </row>
    <row r="300" ht="15.75" customHeight="1">
      <c r="O300" s="119"/>
    </row>
    <row r="301" ht="15.75" customHeight="1">
      <c r="O301" s="119"/>
    </row>
    <row r="302" ht="15.75" customHeight="1">
      <c r="O302" s="119"/>
    </row>
    <row r="303" ht="15.75" customHeight="1">
      <c r="O303" s="119"/>
    </row>
    <row r="304" ht="15.75" customHeight="1">
      <c r="O304" s="119"/>
    </row>
    <row r="305" ht="15.75" customHeight="1">
      <c r="O305" s="119"/>
    </row>
    <row r="306" ht="15.75" customHeight="1">
      <c r="O306" s="119"/>
    </row>
    <row r="307" ht="15.75" customHeight="1">
      <c r="O307" s="119"/>
    </row>
    <row r="308" ht="15.75" customHeight="1">
      <c r="O308" s="119"/>
    </row>
    <row r="309" ht="15.75" customHeight="1">
      <c r="O309" s="119"/>
    </row>
    <row r="310" ht="15.75" customHeight="1">
      <c r="O310" s="119"/>
    </row>
    <row r="311" ht="15.75" customHeight="1">
      <c r="O311" s="119"/>
    </row>
    <row r="312" ht="15.75" customHeight="1">
      <c r="O312" s="119"/>
    </row>
    <row r="313" ht="15.75" customHeight="1">
      <c r="O313" s="119"/>
    </row>
    <row r="314" ht="15.75" customHeight="1">
      <c r="O314" s="119"/>
    </row>
    <row r="315" ht="15.75" customHeight="1">
      <c r="O315" s="119"/>
    </row>
    <row r="316" ht="15.75" customHeight="1">
      <c r="O316" s="119"/>
    </row>
    <row r="317" ht="15.75" customHeight="1">
      <c r="O317" s="119"/>
    </row>
    <row r="318" ht="15.75" customHeight="1">
      <c r="O318" s="119"/>
    </row>
    <row r="319" ht="15.75" customHeight="1">
      <c r="O319" s="119"/>
    </row>
    <row r="320" ht="15.75" customHeight="1">
      <c r="O320" s="119"/>
    </row>
    <row r="321" ht="15.75" customHeight="1">
      <c r="O321" s="119"/>
    </row>
    <row r="322" ht="15.75" customHeight="1">
      <c r="O322" s="119"/>
    </row>
    <row r="323" ht="15.75" customHeight="1">
      <c r="O323" s="119"/>
    </row>
    <row r="324" ht="15.75" customHeight="1">
      <c r="O324" s="119"/>
    </row>
    <row r="325" ht="15.75" customHeight="1">
      <c r="O325" s="119"/>
    </row>
    <row r="326" ht="15.75" customHeight="1">
      <c r="O326" s="119"/>
    </row>
    <row r="327" ht="15.75" customHeight="1">
      <c r="O327" s="119"/>
    </row>
    <row r="328" ht="15.75" customHeight="1">
      <c r="O328" s="119"/>
    </row>
    <row r="329" ht="15.75" customHeight="1">
      <c r="O329" s="119"/>
    </row>
    <row r="330" ht="15.75" customHeight="1">
      <c r="O330" s="119"/>
    </row>
    <row r="331" ht="15.75" customHeight="1">
      <c r="O331" s="119"/>
    </row>
    <row r="332" ht="15.75" customHeight="1">
      <c r="O332" s="119"/>
    </row>
    <row r="333" ht="15.75" customHeight="1">
      <c r="O333" s="119"/>
    </row>
    <row r="334" ht="15.75" customHeight="1">
      <c r="O334" s="119"/>
    </row>
    <row r="335" ht="15.75" customHeight="1">
      <c r="O335" s="119"/>
    </row>
    <row r="336" ht="15.75" customHeight="1">
      <c r="O336" s="119"/>
    </row>
    <row r="337" ht="15.75" customHeight="1">
      <c r="O337" s="119"/>
    </row>
    <row r="338" ht="15.75" customHeight="1">
      <c r="O338" s="119"/>
    </row>
    <row r="339" ht="15.75" customHeight="1">
      <c r="O339" s="119"/>
    </row>
    <row r="340" ht="15.75" customHeight="1">
      <c r="O340" s="119"/>
    </row>
    <row r="341" ht="15.75" customHeight="1">
      <c r="O341" s="119"/>
    </row>
    <row r="342" ht="15.75" customHeight="1">
      <c r="O342" s="119"/>
    </row>
    <row r="343" ht="15.75" customHeight="1">
      <c r="O343" s="119"/>
    </row>
    <row r="344" ht="15.75" customHeight="1">
      <c r="O344" s="119"/>
    </row>
    <row r="345" ht="15.75" customHeight="1">
      <c r="O345" s="119"/>
    </row>
    <row r="346" ht="15.75" customHeight="1">
      <c r="O346" s="119"/>
    </row>
    <row r="347" ht="15.75" customHeight="1">
      <c r="O347" s="119"/>
    </row>
    <row r="348" ht="15.75" customHeight="1">
      <c r="O348" s="119"/>
    </row>
    <row r="349" ht="15.75" customHeight="1">
      <c r="O349" s="119"/>
    </row>
    <row r="350" ht="15.75" customHeight="1">
      <c r="O350" s="119"/>
    </row>
    <row r="351" ht="15.75" customHeight="1">
      <c r="O351" s="119"/>
    </row>
    <row r="352" ht="15.75" customHeight="1">
      <c r="O352" s="119"/>
    </row>
    <row r="353" ht="15.75" customHeight="1">
      <c r="O353" s="119"/>
    </row>
    <row r="354" ht="15.75" customHeight="1">
      <c r="O354" s="119"/>
    </row>
    <row r="355" ht="15.75" customHeight="1">
      <c r="O355" s="119"/>
    </row>
    <row r="356" ht="15.75" customHeight="1">
      <c r="O356" s="119"/>
    </row>
    <row r="357" ht="15.75" customHeight="1">
      <c r="O357" s="119"/>
    </row>
    <row r="358" ht="15.75" customHeight="1">
      <c r="O358" s="119"/>
    </row>
    <row r="359" ht="15.75" customHeight="1">
      <c r="O359" s="119"/>
    </row>
    <row r="360" ht="15.75" customHeight="1">
      <c r="O360" s="119"/>
    </row>
    <row r="361" ht="15.75" customHeight="1">
      <c r="O361" s="119"/>
    </row>
    <row r="362" ht="15.75" customHeight="1">
      <c r="O362" s="119"/>
    </row>
    <row r="363" ht="15.75" customHeight="1">
      <c r="O363" s="119"/>
    </row>
    <row r="364" ht="15.75" customHeight="1">
      <c r="O364" s="119"/>
    </row>
    <row r="365" ht="15.75" customHeight="1">
      <c r="O365" s="119"/>
    </row>
    <row r="366" ht="15.75" customHeight="1">
      <c r="O366" s="119"/>
    </row>
    <row r="367" ht="15.75" customHeight="1">
      <c r="O367" s="119"/>
    </row>
    <row r="368" ht="15.75" customHeight="1">
      <c r="O368" s="119"/>
    </row>
    <row r="369" ht="15.75" customHeight="1">
      <c r="O369" s="119"/>
    </row>
    <row r="370" ht="15.75" customHeight="1">
      <c r="O370" s="119"/>
    </row>
    <row r="371" ht="15.75" customHeight="1">
      <c r="O371" s="119"/>
    </row>
    <row r="372" ht="15.75" customHeight="1">
      <c r="O372" s="119"/>
    </row>
    <row r="373" ht="15.75" customHeight="1">
      <c r="O373" s="119"/>
    </row>
    <row r="374" ht="15.75" customHeight="1">
      <c r="O374" s="119"/>
    </row>
    <row r="375" ht="15.75" customHeight="1">
      <c r="O375" s="119"/>
    </row>
    <row r="376" ht="15.75" customHeight="1">
      <c r="O376" s="119"/>
    </row>
    <row r="377" ht="15.75" customHeight="1">
      <c r="O377" s="119"/>
    </row>
    <row r="378" ht="15.75" customHeight="1">
      <c r="O378" s="119"/>
    </row>
    <row r="379" ht="15.75" customHeight="1">
      <c r="O379" s="119"/>
    </row>
    <row r="380" ht="15.75" customHeight="1">
      <c r="O380" s="119"/>
    </row>
    <row r="381" ht="15.75" customHeight="1">
      <c r="O381" s="119"/>
    </row>
    <row r="382" ht="15.75" customHeight="1">
      <c r="O382" s="119"/>
    </row>
    <row r="383" ht="15.75" customHeight="1">
      <c r="O383" s="119"/>
    </row>
    <row r="384" ht="15.75" customHeight="1">
      <c r="O384" s="119"/>
    </row>
    <row r="385" ht="15.75" customHeight="1">
      <c r="O385" s="119"/>
    </row>
    <row r="386" ht="15.75" customHeight="1">
      <c r="O386" s="119"/>
    </row>
    <row r="387" ht="15.75" customHeight="1">
      <c r="O387" s="119"/>
    </row>
    <row r="388" ht="15.75" customHeight="1">
      <c r="O388" s="119"/>
    </row>
    <row r="389" ht="15.75" customHeight="1">
      <c r="O389" s="119"/>
    </row>
    <row r="390" ht="15.75" customHeight="1">
      <c r="O390" s="119"/>
    </row>
    <row r="391" ht="15.75" customHeight="1">
      <c r="O391" s="119"/>
    </row>
    <row r="392" ht="15.75" customHeight="1">
      <c r="O392" s="119"/>
    </row>
    <row r="393" ht="15.75" customHeight="1">
      <c r="O393" s="119"/>
    </row>
    <row r="394" ht="15.75" customHeight="1">
      <c r="O394" s="119"/>
    </row>
    <row r="395" ht="15.75" customHeight="1">
      <c r="O395" s="119"/>
    </row>
    <row r="396" ht="15.75" customHeight="1">
      <c r="O396" s="119"/>
    </row>
    <row r="397" ht="15.75" customHeight="1">
      <c r="O397" s="119"/>
    </row>
    <row r="398" ht="15.75" customHeight="1">
      <c r="O398" s="119"/>
    </row>
    <row r="399" ht="15.75" customHeight="1">
      <c r="O399" s="119"/>
    </row>
    <row r="400" ht="15.75" customHeight="1">
      <c r="O400" s="119"/>
    </row>
    <row r="401" ht="15.75" customHeight="1">
      <c r="O401" s="119"/>
    </row>
    <row r="402" ht="15.75" customHeight="1">
      <c r="O402" s="119"/>
    </row>
    <row r="403" ht="15.75" customHeight="1">
      <c r="O403" s="119"/>
    </row>
    <row r="404" ht="15.75" customHeight="1">
      <c r="O404" s="119"/>
    </row>
    <row r="405" ht="15.75" customHeight="1">
      <c r="O405" s="119"/>
    </row>
    <row r="406" ht="15.75" customHeight="1">
      <c r="O406" s="119"/>
    </row>
    <row r="407" ht="15.75" customHeight="1">
      <c r="O407" s="119"/>
    </row>
    <row r="408" ht="15.75" customHeight="1">
      <c r="O408" s="119"/>
    </row>
    <row r="409" ht="15.75" customHeight="1">
      <c r="O409" s="119"/>
    </row>
    <row r="410" ht="15.75" customHeight="1">
      <c r="O410" s="119"/>
    </row>
    <row r="411" ht="15.75" customHeight="1">
      <c r="O411" s="119"/>
    </row>
    <row r="412" ht="15.75" customHeight="1">
      <c r="O412" s="119"/>
    </row>
    <row r="413" ht="15.75" customHeight="1">
      <c r="O413" s="119"/>
    </row>
    <row r="414" ht="15.75" customHeight="1">
      <c r="O414" s="119"/>
    </row>
    <row r="415" ht="15.75" customHeight="1">
      <c r="O415" s="119"/>
    </row>
    <row r="416" ht="15.75" customHeight="1">
      <c r="O416" s="119"/>
    </row>
    <row r="417" ht="15.75" customHeight="1">
      <c r="O417" s="119"/>
    </row>
    <row r="418" ht="15.75" customHeight="1">
      <c r="O418" s="119"/>
    </row>
    <row r="419" ht="15.75" customHeight="1">
      <c r="O419" s="119"/>
    </row>
    <row r="420" ht="15.75" customHeight="1">
      <c r="O420" s="119"/>
    </row>
    <row r="421" ht="15.75" customHeight="1">
      <c r="O421" s="119"/>
    </row>
    <row r="422" ht="15.75" customHeight="1">
      <c r="O422" s="119"/>
    </row>
    <row r="423" ht="15.75" customHeight="1">
      <c r="O423" s="119"/>
    </row>
    <row r="424" ht="15.75" customHeight="1">
      <c r="O424" s="119"/>
    </row>
    <row r="425" ht="15.75" customHeight="1">
      <c r="O425" s="119"/>
    </row>
    <row r="426" ht="15.75" customHeight="1">
      <c r="O426" s="119"/>
    </row>
    <row r="427" ht="15.75" customHeight="1">
      <c r="O427" s="119"/>
    </row>
    <row r="428" ht="15.75" customHeight="1">
      <c r="O428" s="119"/>
    </row>
    <row r="429" ht="15.75" customHeight="1">
      <c r="O429" s="119"/>
    </row>
    <row r="430" ht="15.75" customHeight="1">
      <c r="O430" s="119"/>
    </row>
    <row r="431" ht="15.75" customHeight="1">
      <c r="O431" s="119"/>
    </row>
    <row r="432" ht="15.75" customHeight="1">
      <c r="O432" s="119"/>
    </row>
    <row r="433" ht="15.75" customHeight="1">
      <c r="O433" s="119"/>
    </row>
    <row r="434" ht="15.75" customHeight="1">
      <c r="O434" s="119"/>
    </row>
    <row r="435" ht="15.75" customHeight="1">
      <c r="O435" s="119"/>
    </row>
    <row r="436" ht="15.75" customHeight="1">
      <c r="O436" s="119"/>
    </row>
    <row r="437" ht="15.75" customHeight="1">
      <c r="O437" s="119"/>
    </row>
    <row r="438" ht="15.75" customHeight="1">
      <c r="O438" s="119"/>
    </row>
    <row r="439" ht="15.75" customHeight="1">
      <c r="O439" s="119"/>
    </row>
    <row r="440" ht="15.75" customHeight="1">
      <c r="O440" s="119"/>
    </row>
    <row r="441" ht="15.75" customHeight="1">
      <c r="O441" s="119"/>
    </row>
    <row r="442" ht="15.75" customHeight="1">
      <c r="O442" s="119"/>
    </row>
    <row r="443" ht="15.75" customHeight="1">
      <c r="O443" s="119"/>
    </row>
    <row r="444" ht="15.75" customHeight="1">
      <c r="O444" s="119"/>
    </row>
    <row r="445" ht="15.75" customHeight="1">
      <c r="O445" s="119"/>
    </row>
    <row r="446" ht="15.75" customHeight="1">
      <c r="O446" s="119"/>
    </row>
    <row r="447" ht="15.75" customHeight="1">
      <c r="O447" s="119"/>
    </row>
    <row r="448" ht="15.75" customHeight="1">
      <c r="O448" s="119"/>
    </row>
    <row r="449" ht="15.75" customHeight="1">
      <c r="O449" s="119"/>
    </row>
    <row r="450" ht="15.75" customHeight="1">
      <c r="O450" s="119"/>
    </row>
    <row r="451" ht="15.75" customHeight="1">
      <c r="O451" s="119"/>
    </row>
    <row r="452" ht="15.75" customHeight="1">
      <c r="O452" s="119"/>
    </row>
    <row r="453" ht="15.75" customHeight="1">
      <c r="O453" s="119"/>
    </row>
    <row r="454" ht="15.75" customHeight="1">
      <c r="O454" s="119"/>
    </row>
    <row r="455" ht="15.75" customHeight="1">
      <c r="O455" s="119"/>
    </row>
    <row r="456" ht="15.75" customHeight="1">
      <c r="O456" s="119"/>
    </row>
    <row r="457" ht="15.75" customHeight="1">
      <c r="O457" s="119"/>
    </row>
    <row r="458" ht="15.75" customHeight="1">
      <c r="O458" s="119"/>
    </row>
    <row r="459" ht="15.75" customHeight="1">
      <c r="O459" s="119"/>
    </row>
    <row r="460" ht="15.75" customHeight="1">
      <c r="O460" s="119"/>
    </row>
    <row r="461" ht="15.75" customHeight="1">
      <c r="O461" s="119"/>
    </row>
    <row r="462" ht="15.75" customHeight="1">
      <c r="O462" s="119"/>
    </row>
    <row r="463" ht="15.75" customHeight="1">
      <c r="O463" s="119"/>
    </row>
    <row r="464" ht="15.75" customHeight="1">
      <c r="O464" s="119"/>
    </row>
    <row r="465" ht="15.75" customHeight="1">
      <c r="O465" s="119"/>
    </row>
    <row r="466" ht="15.75" customHeight="1">
      <c r="O466" s="119"/>
    </row>
    <row r="467" ht="15.75" customHeight="1">
      <c r="O467" s="119"/>
    </row>
    <row r="468" ht="15.75" customHeight="1">
      <c r="O468" s="119"/>
    </row>
    <row r="469" ht="15.75" customHeight="1">
      <c r="O469" s="119"/>
    </row>
    <row r="470" ht="15.75" customHeight="1">
      <c r="O470" s="119"/>
    </row>
    <row r="471" ht="15.75" customHeight="1">
      <c r="O471" s="119"/>
    </row>
    <row r="472" ht="15.75" customHeight="1">
      <c r="O472" s="119"/>
    </row>
    <row r="473" ht="15.75" customHeight="1">
      <c r="O473" s="119"/>
    </row>
    <row r="474" ht="15.75" customHeight="1">
      <c r="O474" s="119"/>
    </row>
    <row r="475" ht="15.75" customHeight="1">
      <c r="O475" s="119"/>
    </row>
    <row r="476" ht="15.75" customHeight="1">
      <c r="O476" s="119"/>
    </row>
    <row r="477" ht="15.75" customHeight="1">
      <c r="O477" s="119"/>
    </row>
    <row r="478" ht="15.75" customHeight="1">
      <c r="O478" s="119"/>
    </row>
    <row r="479" ht="15.75" customHeight="1">
      <c r="O479" s="119"/>
    </row>
    <row r="480" ht="15.75" customHeight="1">
      <c r="O480" s="119"/>
    </row>
    <row r="481" ht="15.75" customHeight="1">
      <c r="O481" s="119"/>
    </row>
    <row r="482" ht="15.75" customHeight="1">
      <c r="O482" s="119"/>
    </row>
    <row r="483" ht="15.75" customHeight="1">
      <c r="O483" s="119"/>
    </row>
    <row r="484" ht="15.75" customHeight="1">
      <c r="O484" s="119"/>
    </row>
    <row r="485" ht="15.75" customHeight="1">
      <c r="O485" s="119"/>
    </row>
    <row r="486" ht="15.75" customHeight="1">
      <c r="O486" s="119"/>
    </row>
    <row r="487" ht="15.75" customHeight="1">
      <c r="O487" s="119"/>
    </row>
    <row r="488" ht="15.75" customHeight="1">
      <c r="O488" s="119"/>
    </row>
    <row r="489" ht="15.75" customHeight="1">
      <c r="O489" s="119"/>
    </row>
    <row r="490" ht="15.75" customHeight="1">
      <c r="O490" s="119"/>
    </row>
    <row r="491" ht="15.75" customHeight="1">
      <c r="O491" s="119"/>
    </row>
    <row r="492" ht="15.75" customHeight="1">
      <c r="O492" s="119"/>
    </row>
    <row r="493" ht="15.75" customHeight="1">
      <c r="O493" s="119"/>
    </row>
    <row r="494" ht="15.75" customHeight="1">
      <c r="O494" s="119"/>
    </row>
    <row r="495" ht="15.75" customHeight="1">
      <c r="O495" s="119"/>
    </row>
    <row r="496" ht="15.75" customHeight="1">
      <c r="O496" s="119"/>
    </row>
    <row r="497" ht="15.75" customHeight="1">
      <c r="O497" s="119"/>
    </row>
    <row r="498" ht="15.75" customHeight="1">
      <c r="O498" s="119"/>
    </row>
    <row r="499" ht="15.75" customHeight="1">
      <c r="O499" s="119"/>
    </row>
    <row r="500" ht="15.75" customHeight="1">
      <c r="O500" s="119"/>
    </row>
    <row r="501" ht="15.75" customHeight="1">
      <c r="O501" s="119"/>
    </row>
    <row r="502" ht="15.75" customHeight="1">
      <c r="O502" s="119"/>
    </row>
    <row r="503" ht="15.75" customHeight="1">
      <c r="O503" s="119"/>
    </row>
    <row r="504" ht="15.75" customHeight="1">
      <c r="O504" s="119"/>
    </row>
    <row r="505" ht="15.75" customHeight="1">
      <c r="O505" s="119"/>
    </row>
    <row r="506" ht="15.75" customHeight="1">
      <c r="O506" s="119"/>
    </row>
    <row r="507" ht="15.75" customHeight="1">
      <c r="O507" s="119"/>
    </row>
    <row r="508" ht="15.75" customHeight="1">
      <c r="O508" s="119"/>
    </row>
    <row r="509" ht="15.75" customHeight="1">
      <c r="O509" s="119"/>
    </row>
    <row r="510" ht="15.75" customHeight="1">
      <c r="O510" s="119"/>
    </row>
    <row r="511" ht="15.75" customHeight="1">
      <c r="O511" s="119"/>
    </row>
    <row r="512" ht="15.75" customHeight="1">
      <c r="O512" s="119"/>
    </row>
    <row r="513" ht="15.75" customHeight="1">
      <c r="O513" s="119"/>
    </row>
    <row r="514" ht="15.75" customHeight="1">
      <c r="O514" s="119"/>
    </row>
    <row r="515" ht="15.75" customHeight="1">
      <c r="O515" s="119"/>
    </row>
    <row r="516" ht="15.75" customHeight="1">
      <c r="O516" s="119"/>
    </row>
    <row r="517" ht="15.75" customHeight="1">
      <c r="O517" s="119"/>
    </row>
    <row r="518" ht="15.75" customHeight="1">
      <c r="O518" s="119"/>
    </row>
    <row r="519" ht="15.75" customHeight="1">
      <c r="O519" s="119"/>
    </row>
    <row r="520" ht="15.75" customHeight="1">
      <c r="O520" s="119"/>
    </row>
    <row r="521" ht="15.75" customHeight="1">
      <c r="O521" s="119"/>
    </row>
    <row r="522" ht="15.75" customHeight="1">
      <c r="O522" s="119"/>
    </row>
    <row r="523" ht="15.75" customHeight="1">
      <c r="O523" s="119"/>
    </row>
    <row r="524" ht="15.75" customHeight="1">
      <c r="O524" s="119"/>
    </row>
    <row r="525" ht="15.75" customHeight="1">
      <c r="O525" s="119"/>
    </row>
    <row r="526" ht="15.75" customHeight="1">
      <c r="O526" s="119"/>
    </row>
    <row r="527" ht="15.75" customHeight="1">
      <c r="O527" s="119"/>
    </row>
    <row r="528" ht="15.75" customHeight="1">
      <c r="O528" s="119"/>
    </row>
    <row r="529" ht="15.75" customHeight="1">
      <c r="O529" s="119"/>
    </row>
    <row r="530" ht="15.75" customHeight="1">
      <c r="O530" s="119"/>
    </row>
    <row r="531" ht="15.75" customHeight="1">
      <c r="O531" s="119"/>
    </row>
    <row r="532" ht="15.75" customHeight="1">
      <c r="O532" s="119"/>
    </row>
    <row r="533" ht="15.75" customHeight="1">
      <c r="O533" s="119"/>
    </row>
    <row r="534" ht="15.75" customHeight="1">
      <c r="O534" s="119"/>
    </row>
    <row r="535" ht="15.75" customHeight="1">
      <c r="O535" s="119"/>
    </row>
    <row r="536" ht="15.75" customHeight="1">
      <c r="O536" s="119"/>
    </row>
    <row r="537" ht="15.75" customHeight="1">
      <c r="O537" s="119"/>
    </row>
    <row r="538" ht="15.75" customHeight="1">
      <c r="O538" s="119"/>
    </row>
    <row r="539" ht="15.75" customHeight="1">
      <c r="O539" s="119"/>
    </row>
    <row r="540" ht="15.75" customHeight="1">
      <c r="O540" s="119"/>
    </row>
    <row r="541" ht="15.75" customHeight="1">
      <c r="O541" s="119"/>
    </row>
    <row r="542" ht="15.75" customHeight="1">
      <c r="O542" s="119"/>
    </row>
    <row r="543" ht="15.75" customHeight="1">
      <c r="O543" s="119"/>
    </row>
    <row r="544" ht="15.75" customHeight="1">
      <c r="O544" s="119"/>
    </row>
    <row r="545" ht="15.75" customHeight="1">
      <c r="O545" s="119"/>
    </row>
    <row r="546" ht="15.75" customHeight="1">
      <c r="O546" s="119"/>
    </row>
    <row r="547" ht="15.75" customHeight="1">
      <c r="O547" s="119"/>
    </row>
    <row r="548" ht="15.75" customHeight="1">
      <c r="O548" s="119"/>
    </row>
    <row r="549" ht="15.75" customHeight="1">
      <c r="O549" s="119"/>
    </row>
    <row r="550" ht="15.75" customHeight="1">
      <c r="O550" s="119"/>
    </row>
    <row r="551" ht="15.75" customHeight="1">
      <c r="O551" s="119"/>
    </row>
    <row r="552" ht="15.75" customHeight="1">
      <c r="O552" s="119"/>
    </row>
    <row r="553" ht="15.75" customHeight="1">
      <c r="O553" s="119"/>
    </row>
    <row r="554" ht="15.75" customHeight="1">
      <c r="O554" s="119"/>
    </row>
    <row r="555" ht="15.75" customHeight="1">
      <c r="O555" s="119"/>
    </row>
    <row r="556" ht="15.75" customHeight="1">
      <c r="O556" s="119"/>
    </row>
    <row r="557" ht="15.75" customHeight="1">
      <c r="O557" s="119"/>
    </row>
    <row r="558" ht="15.75" customHeight="1">
      <c r="O558" s="119"/>
    </row>
    <row r="559" ht="15.75" customHeight="1">
      <c r="O559" s="119"/>
    </row>
    <row r="560" ht="15.75" customHeight="1">
      <c r="O560" s="119"/>
    </row>
    <row r="561" ht="15.75" customHeight="1">
      <c r="O561" s="119"/>
    </row>
    <row r="562" ht="15.75" customHeight="1">
      <c r="O562" s="119"/>
    </row>
    <row r="563" ht="15.75" customHeight="1">
      <c r="O563" s="119"/>
    </row>
    <row r="564" ht="15.75" customHeight="1">
      <c r="O564" s="119"/>
    </row>
    <row r="565" ht="15.75" customHeight="1">
      <c r="O565" s="119"/>
    </row>
    <row r="566" ht="15.75" customHeight="1">
      <c r="O566" s="119"/>
    </row>
    <row r="567" ht="15.75" customHeight="1">
      <c r="O567" s="119"/>
    </row>
    <row r="568" ht="15.75" customHeight="1">
      <c r="O568" s="119"/>
    </row>
    <row r="569" ht="15.75" customHeight="1">
      <c r="O569" s="119"/>
    </row>
    <row r="570" ht="15.75" customHeight="1">
      <c r="O570" s="119"/>
    </row>
    <row r="571" ht="15.75" customHeight="1">
      <c r="O571" s="119"/>
    </row>
    <row r="572" ht="15.75" customHeight="1">
      <c r="O572" s="119"/>
    </row>
    <row r="573" ht="15.75" customHeight="1">
      <c r="O573" s="119"/>
    </row>
    <row r="574" ht="15.75" customHeight="1">
      <c r="O574" s="119"/>
    </row>
    <row r="575" ht="15.75" customHeight="1">
      <c r="O575" s="119"/>
    </row>
    <row r="576" ht="15.75" customHeight="1">
      <c r="O576" s="119"/>
    </row>
    <row r="577" ht="15.75" customHeight="1">
      <c r="O577" s="119"/>
    </row>
    <row r="578" ht="15.75" customHeight="1">
      <c r="O578" s="119"/>
    </row>
    <row r="579" ht="15.75" customHeight="1">
      <c r="O579" s="119"/>
    </row>
    <row r="580" ht="15.75" customHeight="1">
      <c r="O580" s="119"/>
    </row>
    <row r="581" ht="15.75" customHeight="1">
      <c r="O581" s="119"/>
    </row>
    <row r="582" ht="15.75" customHeight="1">
      <c r="O582" s="119"/>
    </row>
    <row r="583" ht="15.75" customHeight="1">
      <c r="O583" s="119"/>
    </row>
    <row r="584" ht="15.75" customHeight="1">
      <c r="O584" s="119"/>
    </row>
    <row r="585" ht="15.75" customHeight="1">
      <c r="O585" s="119"/>
    </row>
    <row r="586" ht="15.75" customHeight="1">
      <c r="O586" s="119"/>
    </row>
    <row r="587" ht="15.75" customHeight="1">
      <c r="O587" s="119"/>
    </row>
    <row r="588" ht="15.75" customHeight="1">
      <c r="O588" s="119"/>
    </row>
    <row r="589" ht="15.75" customHeight="1">
      <c r="O589" s="119"/>
    </row>
    <row r="590" ht="15.75" customHeight="1">
      <c r="O590" s="119"/>
    </row>
    <row r="591" ht="15.75" customHeight="1">
      <c r="O591" s="119"/>
    </row>
    <row r="592" ht="15.75" customHeight="1">
      <c r="O592" s="119"/>
    </row>
    <row r="593" ht="15.75" customHeight="1">
      <c r="O593" s="119"/>
    </row>
    <row r="594" ht="15.75" customHeight="1">
      <c r="O594" s="119"/>
    </row>
    <row r="595" ht="15.75" customHeight="1">
      <c r="O595" s="119"/>
    </row>
    <row r="596" ht="15.75" customHeight="1">
      <c r="O596" s="119"/>
    </row>
    <row r="597" ht="15.75" customHeight="1">
      <c r="O597" s="119"/>
    </row>
    <row r="598" ht="15.75" customHeight="1">
      <c r="O598" s="119"/>
    </row>
    <row r="599" ht="15.75" customHeight="1">
      <c r="O599" s="119"/>
    </row>
    <row r="600" ht="15.75" customHeight="1">
      <c r="O600" s="119"/>
    </row>
    <row r="601" ht="15.75" customHeight="1">
      <c r="O601" s="119"/>
    </row>
    <row r="602" ht="15.75" customHeight="1">
      <c r="O602" s="119"/>
    </row>
    <row r="603" ht="15.75" customHeight="1">
      <c r="O603" s="119"/>
    </row>
    <row r="604" ht="15.75" customHeight="1">
      <c r="O604" s="119"/>
    </row>
    <row r="605" ht="15.75" customHeight="1">
      <c r="O605" s="119"/>
    </row>
    <row r="606" ht="15.75" customHeight="1">
      <c r="O606" s="119"/>
    </row>
    <row r="607" ht="15.75" customHeight="1">
      <c r="O607" s="119"/>
    </row>
    <row r="608" ht="15.75" customHeight="1">
      <c r="O608" s="119"/>
    </row>
    <row r="609" ht="15.75" customHeight="1">
      <c r="O609" s="119"/>
    </row>
    <row r="610" ht="15.75" customHeight="1">
      <c r="O610" s="119"/>
    </row>
    <row r="611" ht="15.75" customHeight="1">
      <c r="O611" s="119"/>
    </row>
    <row r="612" ht="15.75" customHeight="1">
      <c r="O612" s="119"/>
    </row>
    <row r="613" ht="15.75" customHeight="1">
      <c r="O613" s="119"/>
    </row>
    <row r="614" ht="15.75" customHeight="1">
      <c r="O614" s="119"/>
    </row>
    <row r="615" ht="15.75" customHeight="1">
      <c r="O615" s="119"/>
    </row>
    <row r="616" ht="15.75" customHeight="1">
      <c r="O616" s="119"/>
    </row>
    <row r="617" ht="15.75" customHeight="1">
      <c r="O617" s="119"/>
    </row>
    <row r="618" ht="15.75" customHeight="1">
      <c r="O618" s="119"/>
    </row>
    <row r="619" ht="15.75" customHeight="1">
      <c r="O619" s="119"/>
    </row>
    <row r="620" ht="15.75" customHeight="1">
      <c r="O620" s="119"/>
    </row>
    <row r="621" ht="15.75" customHeight="1">
      <c r="O621" s="119"/>
    </row>
    <row r="622" ht="15.75" customHeight="1">
      <c r="O622" s="119"/>
    </row>
    <row r="623" ht="15.75" customHeight="1">
      <c r="O623" s="119"/>
    </row>
    <row r="624" ht="15.75" customHeight="1">
      <c r="O624" s="119"/>
    </row>
    <row r="625" ht="15.75" customHeight="1">
      <c r="O625" s="119"/>
    </row>
    <row r="626" ht="15.75" customHeight="1">
      <c r="O626" s="119"/>
    </row>
    <row r="627" ht="15.75" customHeight="1">
      <c r="O627" s="119"/>
    </row>
    <row r="628" ht="15.75" customHeight="1">
      <c r="O628" s="119"/>
    </row>
    <row r="629" ht="15.75" customHeight="1">
      <c r="O629" s="119"/>
    </row>
    <row r="630" ht="15.75" customHeight="1">
      <c r="O630" s="119"/>
    </row>
    <row r="631" ht="15.75" customHeight="1">
      <c r="O631" s="119"/>
    </row>
    <row r="632" ht="15.75" customHeight="1">
      <c r="O632" s="119"/>
    </row>
    <row r="633" ht="15.75" customHeight="1">
      <c r="O633" s="119"/>
    </row>
    <row r="634" ht="15.75" customHeight="1">
      <c r="O634" s="119"/>
    </row>
    <row r="635" ht="15.75" customHeight="1">
      <c r="O635" s="119"/>
    </row>
    <row r="636" ht="15.75" customHeight="1">
      <c r="O636" s="119"/>
    </row>
    <row r="637" ht="15.75" customHeight="1">
      <c r="O637" s="119"/>
    </row>
    <row r="638" ht="15.75" customHeight="1">
      <c r="O638" s="119"/>
    </row>
    <row r="639" ht="15.75" customHeight="1">
      <c r="O639" s="119"/>
    </row>
    <row r="640" ht="15.75" customHeight="1">
      <c r="O640" s="119"/>
    </row>
    <row r="641" ht="15.75" customHeight="1">
      <c r="O641" s="119"/>
    </row>
    <row r="642" ht="15.75" customHeight="1">
      <c r="O642" s="119"/>
    </row>
    <row r="643" ht="15.75" customHeight="1">
      <c r="O643" s="119"/>
    </row>
    <row r="644" ht="15.75" customHeight="1">
      <c r="O644" s="119"/>
    </row>
    <row r="645" ht="15.75" customHeight="1">
      <c r="O645" s="119"/>
    </row>
    <row r="646" ht="15.75" customHeight="1">
      <c r="O646" s="119"/>
    </row>
    <row r="647" ht="15.75" customHeight="1">
      <c r="O647" s="119"/>
    </row>
    <row r="648" ht="15.75" customHeight="1">
      <c r="O648" s="119"/>
    </row>
    <row r="649" ht="15.75" customHeight="1">
      <c r="O649" s="119"/>
    </row>
    <row r="650" ht="15.75" customHeight="1">
      <c r="O650" s="119"/>
    </row>
    <row r="651" ht="15.75" customHeight="1">
      <c r="O651" s="119"/>
    </row>
    <row r="652" ht="15.75" customHeight="1">
      <c r="O652" s="119"/>
    </row>
    <row r="653" ht="15.75" customHeight="1">
      <c r="O653" s="119"/>
    </row>
    <row r="654" ht="15.75" customHeight="1">
      <c r="O654" s="119"/>
    </row>
    <row r="655" ht="15.75" customHeight="1">
      <c r="O655" s="119"/>
    </row>
    <row r="656" ht="15.75" customHeight="1">
      <c r="O656" s="119"/>
    </row>
    <row r="657" ht="15.75" customHeight="1">
      <c r="O657" s="119"/>
    </row>
    <row r="658" ht="15.75" customHeight="1">
      <c r="O658" s="119"/>
    </row>
    <row r="659" ht="15.75" customHeight="1">
      <c r="O659" s="119"/>
    </row>
    <row r="660" ht="15.75" customHeight="1">
      <c r="O660" s="119"/>
    </row>
    <row r="661" ht="15.75" customHeight="1">
      <c r="O661" s="119"/>
    </row>
    <row r="662" ht="15.75" customHeight="1">
      <c r="O662" s="119"/>
    </row>
    <row r="663" ht="15.75" customHeight="1">
      <c r="O663" s="119"/>
    </row>
    <row r="664" ht="15.75" customHeight="1">
      <c r="O664" s="119"/>
    </row>
    <row r="665" ht="15.75" customHeight="1">
      <c r="O665" s="119"/>
    </row>
    <row r="666" ht="15.75" customHeight="1">
      <c r="O666" s="119"/>
    </row>
    <row r="667" ht="15.75" customHeight="1">
      <c r="O667" s="119"/>
    </row>
    <row r="668" ht="15.75" customHeight="1">
      <c r="O668" s="119"/>
    </row>
    <row r="669" ht="15.75" customHeight="1">
      <c r="O669" s="119"/>
    </row>
    <row r="670" ht="15.75" customHeight="1">
      <c r="O670" s="119"/>
    </row>
    <row r="671" ht="15.75" customHeight="1">
      <c r="O671" s="119"/>
    </row>
    <row r="672" ht="15.75" customHeight="1">
      <c r="O672" s="119"/>
    </row>
    <row r="673" ht="15.75" customHeight="1">
      <c r="O673" s="119"/>
    </row>
    <row r="674" ht="15.75" customHeight="1">
      <c r="O674" s="119"/>
    </row>
    <row r="675" ht="15.75" customHeight="1">
      <c r="O675" s="119"/>
    </row>
    <row r="676" ht="15.75" customHeight="1">
      <c r="O676" s="119"/>
    </row>
    <row r="677" ht="15.75" customHeight="1">
      <c r="O677" s="119"/>
    </row>
    <row r="678" ht="15.75" customHeight="1">
      <c r="O678" s="119"/>
    </row>
    <row r="679" ht="15.75" customHeight="1">
      <c r="O679" s="119"/>
    </row>
    <row r="680" ht="15.75" customHeight="1">
      <c r="O680" s="119"/>
    </row>
    <row r="681" ht="15.75" customHeight="1">
      <c r="O681" s="119"/>
    </row>
    <row r="682" ht="15.75" customHeight="1">
      <c r="O682" s="119"/>
    </row>
    <row r="683" ht="15.75" customHeight="1">
      <c r="O683" s="119"/>
    </row>
    <row r="684" ht="15.75" customHeight="1">
      <c r="O684" s="119"/>
    </row>
    <row r="685" ht="15.75" customHeight="1">
      <c r="O685" s="119"/>
    </row>
    <row r="686" ht="15.75" customHeight="1">
      <c r="O686" s="119"/>
    </row>
    <row r="687" ht="15.75" customHeight="1">
      <c r="O687" s="119"/>
    </row>
    <row r="688" ht="15.75" customHeight="1">
      <c r="O688" s="119"/>
    </row>
    <row r="689" ht="15.75" customHeight="1">
      <c r="O689" s="119"/>
    </row>
    <row r="690" ht="15.75" customHeight="1">
      <c r="O690" s="119"/>
    </row>
    <row r="691" ht="15.75" customHeight="1">
      <c r="O691" s="119"/>
    </row>
    <row r="692" ht="15.75" customHeight="1">
      <c r="O692" s="119"/>
    </row>
    <row r="693" ht="15.75" customHeight="1">
      <c r="O693" s="119"/>
    </row>
    <row r="694" ht="15.75" customHeight="1">
      <c r="O694" s="119"/>
    </row>
    <row r="695" ht="15.75" customHeight="1">
      <c r="O695" s="119"/>
    </row>
    <row r="696" ht="15.75" customHeight="1">
      <c r="O696" s="119"/>
    </row>
    <row r="697" ht="15.75" customHeight="1">
      <c r="O697" s="119"/>
    </row>
    <row r="698" ht="15.75" customHeight="1">
      <c r="O698" s="119"/>
    </row>
    <row r="699" ht="15.75" customHeight="1">
      <c r="O699" s="119"/>
    </row>
    <row r="700" ht="15.75" customHeight="1">
      <c r="O700" s="119"/>
    </row>
    <row r="701" ht="15.75" customHeight="1">
      <c r="O701" s="119"/>
    </row>
    <row r="702" ht="15.75" customHeight="1">
      <c r="O702" s="119"/>
    </row>
    <row r="703" ht="15.75" customHeight="1">
      <c r="O703" s="119"/>
    </row>
    <row r="704" ht="15.75" customHeight="1">
      <c r="O704" s="119"/>
    </row>
    <row r="705" ht="15.75" customHeight="1">
      <c r="O705" s="119"/>
    </row>
    <row r="706" ht="15.75" customHeight="1">
      <c r="O706" s="119"/>
    </row>
    <row r="707" ht="15.75" customHeight="1">
      <c r="O707" s="119"/>
    </row>
    <row r="708" ht="15.75" customHeight="1">
      <c r="O708" s="119"/>
    </row>
    <row r="709" ht="15.75" customHeight="1">
      <c r="O709" s="119"/>
    </row>
    <row r="710" ht="15.75" customHeight="1">
      <c r="O710" s="119"/>
    </row>
    <row r="711" ht="15.75" customHeight="1">
      <c r="O711" s="119"/>
    </row>
    <row r="712" ht="15.75" customHeight="1">
      <c r="O712" s="119"/>
    </row>
    <row r="713" ht="15.75" customHeight="1">
      <c r="O713" s="119"/>
    </row>
    <row r="714" ht="15.75" customHeight="1">
      <c r="O714" s="119"/>
    </row>
    <row r="715" ht="15.75" customHeight="1">
      <c r="O715" s="119"/>
    </row>
    <row r="716" ht="15.75" customHeight="1">
      <c r="O716" s="119"/>
    </row>
    <row r="717" ht="15.75" customHeight="1">
      <c r="O717" s="119"/>
    </row>
    <row r="718" ht="15.75" customHeight="1">
      <c r="O718" s="119"/>
    </row>
    <row r="719" ht="15.75" customHeight="1">
      <c r="O719" s="119"/>
    </row>
    <row r="720" ht="15.75" customHeight="1">
      <c r="O720" s="119"/>
    </row>
    <row r="721" ht="15.75" customHeight="1">
      <c r="O721" s="119"/>
    </row>
    <row r="722" ht="15.75" customHeight="1">
      <c r="O722" s="119"/>
    </row>
    <row r="723" ht="15.75" customHeight="1">
      <c r="O723" s="119"/>
    </row>
    <row r="724" ht="15.75" customHeight="1">
      <c r="O724" s="119"/>
    </row>
    <row r="725" ht="15.75" customHeight="1">
      <c r="O725" s="119"/>
    </row>
    <row r="726" ht="15.75" customHeight="1">
      <c r="O726" s="119"/>
    </row>
    <row r="727" ht="15.75" customHeight="1">
      <c r="O727" s="119"/>
    </row>
    <row r="728" ht="15.75" customHeight="1">
      <c r="O728" s="119"/>
    </row>
    <row r="729" ht="15.75" customHeight="1">
      <c r="O729" s="119"/>
    </row>
    <row r="730" ht="15.75" customHeight="1">
      <c r="O730" s="119"/>
    </row>
    <row r="731" ht="15.75" customHeight="1">
      <c r="O731" s="119"/>
    </row>
    <row r="732" ht="15.75" customHeight="1">
      <c r="O732" s="119"/>
    </row>
    <row r="733" ht="15.75" customHeight="1">
      <c r="O733" s="119"/>
    </row>
    <row r="734" ht="15.75" customHeight="1">
      <c r="O734" s="119"/>
    </row>
    <row r="735" ht="15.75" customHeight="1">
      <c r="O735" s="119"/>
    </row>
    <row r="736" ht="15.75" customHeight="1">
      <c r="O736" s="119"/>
    </row>
    <row r="737" ht="15.75" customHeight="1">
      <c r="O737" s="119"/>
    </row>
    <row r="738" ht="15.75" customHeight="1">
      <c r="O738" s="119"/>
    </row>
    <row r="739" ht="15.75" customHeight="1">
      <c r="O739" s="119"/>
    </row>
    <row r="740" ht="15.75" customHeight="1">
      <c r="O740" s="119"/>
    </row>
    <row r="741" ht="15.75" customHeight="1">
      <c r="O741" s="119"/>
    </row>
    <row r="742" ht="15.75" customHeight="1">
      <c r="O742" s="119"/>
    </row>
    <row r="743" ht="15.75" customHeight="1">
      <c r="O743" s="119"/>
    </row>
    <row r="744" ht="15.75" customHeight="1">
      <c r="O744" s="119"/>
    </row>
    <row r="745" ht="15.75" customHeight="1">
      <c r="O745" s="119"/>
    </row>
    <row r="746" ht="15.75" customHeight="1">
      <c r="O746" s="119"/>
    </row>
    <row r="747" ht="15.75" customHeight="1">
      <c r="O747" s="119"/>
    </row>
    <row r="748" ht="15.75" customHeight="1">
      <c r="O748" s="119"/>
    </row>
    <row r="749" ht="15.75" customHeight="1">
      <c r="O749" s="119"/>
    </row>
    <row r="750" ht="15.75" customHeight="1">
      <c r="O750" s="119"/>
    </row>
    <row r="751" ht="15.75" customHeight="1">
      <c r="O751" s="119"/>
    </row>
    <row r="752" ht="15.75" customHeight="1">
      <c r="O752" s="119"/>
    </row>
    <row r="753" ht="15.75" customHeight="1">
      <c r="O753" s="119"/>
    </row>
    <row r="754" ht="15.75" customHeight="1">
      <c r="O754" s="119"/>
    </row>
    <row r="755" ht="15.75" customHeight="1">
      <c r="O755" s="119"/>
    </row>
    <row r="756" ht="15.75" customHeight="1">
      <c r="O756" s="119"/>
    </row>
    <row r="757" ht="15.75" customHeight="1">
      <c r="O757" s="119"/>
    </row>
    <row r="758" ht="15.75" customHeight="1">
      <c r="O758" s="119"/>
    </row>
    <row r="759" ht="15.75" customHeight="1">
      <c r="O759" s="119"/>
    </row>
    <row r="760" ht="15.75" customHeight="1">
      <c r="O760" s="119"/>
    </row>
    <row r="761" ht="15.75" customHeight="1">
      <c r="O761" s="119"/>
    </row>
    <row r="762" ht="15.75" customHeight="1">
      <c r="O762" s="119"/>
    </row>
    <row r="763" ht="15.75" customHeight="1">
      <c r="O763" s="119"/>
    </row>
    <row r="764" ht="15.75" customHeight="1">
      <c r="O764" s="119"/>
    </row>
    <row r="765" ht="15.75" customHeight="1">
      <c r="O765" s="119"/>
    </row>
    <row r="766" ht="15.75" customHeight="1">
      <c r="O766" s="119"/>
    </row>
    <row r="767" ht="15.75" customHeight="1">
      <c r="O767" s="119"/>
    </row>
    <row r="768" ht="15.75" customHeight="1">
      <c r="O768" s="119"/>
    </row>
    <row r="769" ht="15.75" customHeight="1">
      <c r="O769" s="119"/>
    </row>
    <row r="770" ht="15.75" customHeight="1">
      <c r="O770" s="119"/>
    </row>
    <row r="771" ht="15.75" customHeight="1">
      <c r="O771" s="119"/>
    </row>
    <row r="772" ht="15.75" customHeight="1">
      <c r="O772" s="119"/>
    </row>
    <row r="773" ht="15.75" customHeight="1">
      <c r="O773" s="119"/>
    </row>
    <row r="774" ht="15.75" customHeight="1">
      <c r="O774" s="119"/>
    </row>
    <row r="775" ht="15.75" customHeight="1">
      <c r="O775" s="119"/>
    </row>
    <row r="776" ht="15.75" customHeight="1">
      <c r="O776" s="119"/>
    </row>
    <row r="777" ht="15.75" customHeight="1">
      <c r="O777" s="119"/>
    </row>
    <row r="778" ht="15.75" customHeight="1">
      <c r="O778" s="119"/>
    </row>
    <row r="779" ht="15.75" customHeight="1">
      <c r="O779" s="119"/>
    </row>
    <row r="780" ht="15.75" customHeight="1">
      <c r="O780" s="119"/>
    </row>
    <row r="781" ht="15.75" customHeight="1">
      <c r="O781" s="119"/>
    </row>
    <row r="782" ht="15.75" customHeight="1">
      <c r="O782" s="119"/>
    </row>
    <row r="783" ht="15.75" customHeight="1">
      <c r="O783" s="119"/>
    </row>
    <row r="784" ht="15.75" customHeight="1">
      <c r="O784" s="119"/>
    </row>
    <row r="785" ht="15.75" customHeight="1">
      <c r="O785" s="119"/>
    </row>
    <row r="786" ht="15.75" customHeight="1">
      <c r="O786" s="119"/>
    </row>
    <row r="787" ht="15.75" customHeight="1">
      <c r="O787" s="119"/>
    </row>
    <row r="788" ht="15.75" customHeight="1">
      <c r="O788" s="119"/>
    </row>
    <row r="789" ht="15.75" customHeight="1">
      <c r="O789" s="119"/>
    </row>
    <row r="790" ht="15.75" customHeight="1">
      <c r="O790" s="119"/>
    </row>
    <row r="791" ht="15.75" customHeight="1">
      <c r="O791" s="119"/>
    </row>
    <row r="792" ht="15.75" customHeight="1">
      <c r="O792" s="119"/>
    </row>
    <row r="793" ht="15.75" customHeight="1">
      <c r="O793" s="119"/>
    </row>
    <row r="794" ht="15.75" customHeight="1">
      <c r="O794" s="119"/>
    </row>
    <row r="795" ht="15.75" customHeight="1">
      <c r="O795" s="119"/>
    </row>
    <row r="796" ht="15.75" customHeight="1">
      <c r="O796" s="119"/>
    </row>
    <row r="797" ht="15.75" customHeight="1">
      <c r="O797" s="119"/>
    </row>
    <row r="798" ht="15.75" customHeight="1">
      <c r="O798" s="119"/>
    </row>
    <row r="799" ht="15.75" customHeight="1">
      <c r="O799" s="119"/>
    </row>
    <row r="800" ht="15.75" customHeight="1">
      <c r="O800" s="119"/>
    </row>
    <row r="801" ht="15.75" customHeight="1">
      <c r="O801" s="119"/>
    </row>
    <row r="802" ht="15.75" customHeight="1">
      <c r="O802" s="119"/>
    </row>
    <row r="803" ht="15.75" customHeight="1">
      <c r="O803" s="119"/>
    </row>
    <row r="804" ht="15.75" customHeight="1">
      <c r="O804" s="119"/>
    </row>
    <row r="805" ht="15.75" customHeight="1">
      <c r="O805" s="119"/>
    </row>
    <row r="806" ht="15.75" customHeight="1">
      <c r="O806" s="119"/>
    </row>
    <row r="807" ht="15.75" customHeight="1">
      <c r="O807" s="119"/>
    </row>
    <row r="808" ht="15.75" customHeight="1">
      <c r="O808" s="119"/>
    </row>
    <row r="809" ht="15.75" customHeight="1">
      <c r="O809" s="119"/>
    </row>
    <row r="810" ht="15.75" customHeight="1">
      <c r="O810" s="119"/>
    </row>
    <row r="811" ht="15.75" customHeight="1">
      <c r="O811" s="119"/>
    </row>
    <row r="812" ht="15.75" customHeight="1">
      <c r="O812" s="119"/>
    </row>
    <row r="813" ht="15.75" customHeight="1">
      <c r="O813" s="119"/>
    </row>
    <row r="814" ht="15.75" customHeight="1">
      <c r="O814" s="119"/>
    </row>
    <row r="815" ht="15.75" customHeight="1">
      <c r="O815" s="119"/>
    </row>
    <row r="816" ht="15.75" customHeight="1">
      <c r="O816" s="119"/>
    </row>
    <row r="817" ht="15.75" customHeight="1">
      <c r="O817" s="119"/>
    </row>
    <row r="818" ht="15.75" customHeight="1">
      <c r="O818" s="119"/>
    </row>
    <row r="819" ht="15.75" customHeight="1">
      <c r="O819" s="119"/>
    </row>
    <row r="820" ht="15.75" customHeight="1">
      <c r="O820" s="119"/>
    </row>
    <row r="821" ht="15.75" customHeight="1">
      <c r="O821" s="119"/>
    </row>
    <row r="822" ht="15.75" customHeight="1">
      <c r="O822" s="119"/>
    </row>
    <row r="823" ht="15.75" customHeight="1">
      <c r="O823" s="119"/>
    </row>
    <row r="824" ht="15.75" customHeight="1">
      <c r="O824" s="119"/>
    </row>
    <row r="825" ht="15.75" customHeight="1">
      <c r="O825" s="119"/>
    </row>
    <row r="826" ht="15.75" customHeight="1">
      <c r="O826" s="119"/>
    </row>
    <row r="827" ht="15.75" customHeight="1">
      <c r="O827" s="119"/>
    </row>
    <row r="828" ht="15.75" customHeight="1">
      <c r="O828" s="119"/>
    </row>
    <row r="829" ht="15.75" customHeight="1">
      <c r="O829" s="119"/>
    </row>
    <row r="830" ht="15.75" customHeight="1">
      <c r="O830" s="119"/>
    </row>
    <row r="831" ht="15.75" customHeight="1">
      <c r="O831" s="119"/>
    </row>
    <row r="832" ht="15.75" customHeight="1">
      <c r="O832" s="119"/>
    </row>
    <row r="833" ht="15.75" customHeight="1">
      <c r="O833" s="119"/>
    </row>
    <row r="834" ht="15.75" customHeight="1">
      <c r="O834" s="119"/>
    </row>
    <row r="835" ht="15.75" customHeight="1">
      <c r="O835" s="119"/>
    </row>
    <row r="836" ht="15.75" customHeight="1">
      <c r="O836" s="119"/>
    </row>
    <row r="837" ht="15.75" customHeight="1">
      <c r="O837" s="119"/>
    </row>
    <row r="838" ht="15.75" customHeight="1">
      <c r="O838" s="119"/>
    </row>
    <row r="839" ht="15.75" customHeight="1">
      <c r="O839" s="119"/>
    </row>
    <row r="840" ht="15.75" customHeight="1">
      <c r="O840" s="119"/>
    </row>
    <row r="841" ht="15.75" customHeight="1">
      <c r="O841" s="119"/>
    </row>
    <row r="842" ht="15.75" customHeight="1">
      <c r="O842" s="119"/>
    </row>
    <row r="843" ht="15.75" customHeight="1">
      <c r="O843" s="119"/>
    </row>
    <row r="844" ht="15.75" customHeight="1">
      <c r="O844" s="119"/>
    </row>
    <row r="845" ht="15.75" customHeight="1">
      <c r="O845" s="119"/>
    </row>
    <row r="846" ht="15.75" customHeight="1">
      <c r="O846" s="119"/>
    </row>
    <row r="847" ht="15.75" customHeight="1">
      <c r="O847" s="119"/>
    </row>
    <row r="848" ht="15.75" customHeight="1">
      <c r="O848" s="119"/>
    </row>
    <row r="849" ht="15.75" customHeight="1">
      <c r="O849" s="119"/>
    </row>
    <row r="850" ht="15.75" customHeight="1">
      <c r="O850" s="119"/>
    </row>
    <row r="851" ht="15.75" customHeight="1">
      <c r="O851" s="119"/>
    </row>
    <row r="852" ht="15.75" customHeight="1">
      <c r="O852" s="119"/>
    </row>
    <row r="853" ht="15.75" customHeight="1">
      <c r="O853" s="119"/>
    </row>
    <row r="854" ht="15.75" customHeight="1">
      <c r="O854" s="119"/>
    </row>
    <row r="855" ht="15.75" customHeight="1">
      <c r="O855" s="119"/>
    </row>
    <row r="856" ht="15.75" customHeight="1">
      <c r="O856" s="119"/>
    </row>
    <row r="857" ht="15.75" customHeight="1">
      <c r="O857" s="119"/>
    </row>
    <row r="858" ht="15.75" customHeight="1">
      <c r="O858" s="119"/>
    </row>
    <row r="859" ht="15.75" customHeight="1">
      <c r="O859" s="119"/>
    </row>
    <row r="860" ht="15.75" customHeight="1">
      <c r="O860" s="119"/>
    </row>
    <row r="861" ht="15.75" customHeight="1">
      <c r="O861" s="119"/>
    </row>
    <row r="862" ht="15.75" customHeight="1">
      <c r="O862" s="119"/>
    </row>
    <row r="863" ht="15.75" customHeight="1">
      <c r="O863" s="119"/>
    </row>
    <row r="864" ht="15.75" customHeight="1">
      <c r="O864" s="119"/>
    </row>
    <row r="865" ht="15.75" customHeight="1">
      <c r="O865" s="119"/>
    </row>
    <row r="866" ht="15.75" customHeight="1">
      <c r="O866" s="119"/>
    </row>
    <row r="867" ht="15.75" customHeight="1">
      <c r="O867" s="119"/>
    </row>
    <row r="868" ht="15.75" customHeight="1">
      <c r="O868" s="119"/>
    </row>
    <row r="869" ht="15.75" customHeight="1">
      <c r="O869" s="119"/>
    </row>
    <row r="870" ht="15.75" customHeight="1">
      <c r="O870" s="119"/>
    </row>
    <row r="871" ht="15.75" customHeight="1">
      <c r="O871" s="119"/>
    </row>
    <row r="872" ht="15.75" customHeight="1">
      <c r="O872" s="119"/>
    </row>
    <row r="873" ht="15.75" customHeight="1">
      <c r="O873" s="119"/>
    </row>
    <row r="874" ht="15.75" customHeight="1">
      <c r="O874" s="119"/>
    </row>
    <row r="875" ht="15.75" customHeight="1">
      <c r="O875" s="119"/>
    </row>
    <row r="876" ht="15.75" customHeight="1">
      <c r="O876" s="119"/>
    </row>
    <row r="877" ht="15.75" customHeight="1">
      <c r="O877" s="119"/>
    </row>
    <row r="878" ht="15.75" customHeight="1">
      <c r="O878" s="119"/>
    </row>
    <row r="879" ht="15.75" customHeight="1">
      <c r="O879" s="119"/>
    </row>
    <row r="880" ht="15.75" customHeight="1">
      <c r="O880" s="119"/>
    </row>
    <row r="881" ht="15.75" customHeight="1">
      <c r="O881" s="119"/>
    </row>
    <row r="882" ht="15.75" customHeight="1">
      <c r="O882" s="119"/>
    </row>
    <row r="883" ht="15.75" customHeight="1">
      <c r="O883" s="119"/>
    </row>
    <row r="884" ht="15.75" customHeight="1">
      <c r="O884" s="119"/>
    </row>
    <row r="885" ht="15.75" customHeight="1">
      <c r="O885" s="119"/>
    </row>
    <row r="886" ht="15.75" customHeight="1">
      <c r="O886" s="119"/>
    </row>
    <row r="887" ht="15.75" customHeight="1">
      <c r="O887" s="119"/>
    </row>
    <row r="888" ht="15.75" customHeight="1">
      <c r="O888" s="119"/>
    </row>
    <row r="889" ht="15.75" customHeight="1">
      <c r="O889" s="119"/>
    </row>
    <row r="890" ht="15.75" customHeight="1">
      <c r="O890" s="119"/>
    </row>
    <row r="891" ht="15.75" customHeight="1">
      <c r="O891" s="119"/>
    </row>
    <row r="892" ht="15.75" customHeight="1">
      <c r="O892" s="119"/>
    </row>
    <row r="893" ht="15.75" customHeight="1">
      <c r="O893" s="119"/>
    </row>
    <row r="894" ht="15.75" customHeight="1">
      <c r="O894" s="119"/>
    </row>
    <row r="895" ht="15.75" customHeight="1">
      <c r="O895" s="119"/>
    </row>
    <row r="896" ht="15.75" customHeight="1">
      <c r="O896" s="119"/>
    </row>
    <row r="897" ht="15.75" customHeight="1">
      <c r="O897" s="119"/>
    </row>
    <row r="898" ht="15.75" customHeight="1">
      <c r="O898" s="119"/>
    </row>
    <row r="899" ht="15.75" customHeight="1">
      <c r="O899" s="119"/>
    </row>
    <row r="900" ht="15.75" customHeight="1">
      <c r="O900" s="119"/>
    </row>
    <row r="901" ht="15.75" customHeight="1">
      <c r="O901" s="119"/>
    </row>
    <row r="902" ht="15.75" customHeight="1">
      <c r="O902" s="119"/>
    </row>
    <row r="903" ht="15.75" customHeight="1">
      <c r="O903" s="119"/>
    </row>
    <row r="904" ht="15.75" customHeight="1">
      <c r="O904" s="119"/>
    </row>
    <row r="905" ht="15.75" customHeight="1">
      <c r="O905" s="119"/>
    </row>
    <row r="906" ht="15.75" customHeight="1">
      <c r="O906" s="119"/>
    </row>
    <row r="907" ht="15.75" customHeight="1">
      <c r="O907" s="119"/>
    </row>
    <row r="908" ht="15.75" customHeight="1">
      <c r="O908" s="119"/>
    </row>
    <row r="909" ht="15.75" customHeight="1">
      <c r="O909" s="119"/>
    </row>
    <row r="910" ht="15.75" customHeight="1">
      <c r="O910" s="119"/>
    </row>
    <row r="911" ht="15.75" customHeight="1">
      <c r="O911" s="119"/>
    </row>
    <row r="912" ht="15.75" customHeight="1">
      <c r="O912" s="119"/>
    </row>
    <row r="913" ht="15.75" customHeight="1">
      <c r="O913" s="119"/>
    </row>
    <row r="914" ht="15.75" customHeight="1">
      <c r="O914" s="119"/>
    </row>
    <row r="915" ht="15.75" customHeight="1">
      <c r="O915" s="119"/>
    </row>
    <row r="916" ht="15.75" customHeight="1">
      <c r="O916" s="119"/>
    </row>
    <row r="917" ht="15.75" customHeight="1">
      <c r="O917" s="119"/>
    </row>
    <row r="918" ht="15.75" customHeight="1">
      <c r="O918" s="119"/>
    </row>
    <row r="919" ht="15.75" customHeight="1">
      <c r="O919" s="119"/>
    </row>
    <row r="920" ht="15.75" customHeight="1">
      <c r="O920" s="119"/>
    </row>
    <row r="921" ht="15.75" customHeight="1">
      <c r="O921" s="119"/>
    </row>
    <row r="922" ht="15.75" customHeight="1">
      <c r="O922" s="119"/>
    </row>
    <row r="923" ht="15.75" customHeight="1">
      <c r="O923" s="119"/>
    </row>
    <row r="924" ht="15.75" customHeight="1">
      <c r="O924" s="119"/>
    </row>
    <row r="925" ht="15.75" customHeight="1">
      <c r="O925" s="119"/>
    </row>
    <row r="926" ht="15.75" customHeight="1">
      <c r="O926" s="119"/>
    </row>
    <row r="927" ht="15.75" customHeight="1">
      <c r="O927" s="119"/>
    </row>
    <row r="928" ht="15.75" customHeight="1">
      <c r="O928" s="119"/>
    </row>
    <row r="929" ht="15.75" customHeight="1">
      <c r="O929" s="119"/>
    </row>
    <row r="930" ht="15.75" customHeight="1">
      <c r="O930" s="119"/>
    </row>
    <row r="931" ht="15.75" customHeight="1">
      <c r="O931" s="119"/>
    </row>
    <row r="932" ht="15.75" customHeight="1">
      <c r="O932" s="119"/>
    </row>
    <row r="933" ht="15.75" customHeight="1">
      <c r="O933" s="119"/>
    </row>
    <row r="934" ht="15.75" customHeight="1">
      <c r="O934" s="119"/>
    </row>
    <row r="935" ht="15.75" customHeight="1">
      <c r="O935" s="119"/>
    </row>
    <row r="936" ht="15.75" customHeight="1">
      <c r="O936" s="119"/>
    </row>
    <row r="937" ht="15.75" customHeight="1">
      <c r="O937" s="119"/>
    </row>
    <row r="938" ht="15.75" customHeight="1">
      <c r="O938" s="119"/>
    </row>
    <row r="939" ht="15.75" customHeight="1">
      <c r="O939" s="119"/>
    </row>
    <row r="940" ht="15.75" customHeight="1">
      <c r="O940" s="119"/>
    </row>
    <row r="941" ht="15.75" customHeight="1">
      <c r="O941" s="119"/>
    </row>
    <row r="942" ht="15.75" customHeight="1">
      <c r="O942" s="119"/>
    </row>
    <row r="943" ht="15.75" customHeight="1">
      <c r="O943" s="119"/>
    </row>
    <row r="944" ht="15.75" customHeight="1">
      <c r="O944" s="119"/>
    </row>
    <row r="945" ht="15.75" customHeight="1">
      <c r="O945" s="119"/>
    </row>
    <row r="946" ht="15.75" customHeight="1">
      <c r="O946" s="119"/>
    </row>
    <row r="947" ht="15.75" customHeight="1">
      <c r="O947" s="119"/>
    </row>
    <row r="948" ht="15.75" customHeight="1">
      <c r="O948" s="119"/>
    </row>
    <row r="949" ht="15.75" customHeight="1">
      <c r="O949" s="119"/>
    </row>
    <row r="950" ht="15.75" customHeight="1">
      <c r="O950" s="119"/>
    </row>
    <row r="951" ht="15.75" customHeight="1">
      <c r="O951" s="119"/>
    </row>
    <row r="952" ht="15.75" customHeight="1">
      <c r="O952" s="119"/>
    </row>
    <row r="953" ht="15.75" customHeight="1">
      <c r="O953" s="119"/>
    </row>
    <row r="954" ht="15.75" customHeight="1">
      <c r="O954" s="119"/>
    </row>
    <row r="955" ht="15.75" customHeight="1">
      <c r="O955" s="119"/>
    </row>
    <row r="956" ht="15.75" customHeight="1">
      <c r="O956" s="119"/>
    </row>
    <row r="957" ht="15.75" customHeight="1">
      <c r="O957" s="119"/>
    </row>
    <row r="958" ht="15.75" customHeight="1">
      <c r="O958" s="119"/>
    </row>
    <row r="959" ht="15.75" customHeight="1">
      <c r="O959" s="119"/>
    </row>
    <row r="960" ht="15.75" customHeight="1">
      <c r="O960" s="119"/>
    </row>
    <row r="961" ht="15.75" customHeight="1">
      <c r="O961" s="119"/>
    </row>
    <row r="962" ht="15.75" customHeight="1">
      <c r="O962" s="119"/>
    </row>
    <row r="963" ht="15.75" customHeight="1">
      <c r="O963" s="119"/>
    </row>
    <row r="964" ht="15.75" customHeight="1">
      <c r="O964" s="119"/>
    </row>
    <row r="965" ht="15.75" customHeight="1">
      <c r="O965" s="119"/>
    </row>
    <row r="966" ht="15.75" customHeight="1">
      <c r="O966" s="119"/>
    </row>
    <row r="967" ht="15.75" customHeight="1">
      <c r="O967" s="119"/>
    </row>
    <row r="968" ht="15.75" customHeight="1">
      <c r="O968" s="119"/>
    </row>
    <row r="969" ht="15.75" customHeight="1">
      <c r="O969" s="119"/>
    </row>
    <row r="970" ht="15.75" customHeight="1">
      <c r="O970" s="119"/>
    </row>
    <row r="971" ht="15.75" customHeight="1">
      <c r="O971" s="119"/>
    </row>
    <row r="972" ht="15.75" customHeight="1">
      <c r="O972" s="119"/>
    </row>
    <row r="973" ht="15.75" customHeight="1">
      <c r="O973" s="119"/>
    </row>
    <row r="974" ht="15.75" customHeight="1">
      <c r="O974" s="119"/>
    </row>
    <row r="975" ht="15.75" customHeight="1">
      <c r="O975" s="119"/>
    </row>
    <row r="976" ht="15.75" customHeight="1">
      <c r="O976" s="119"/>
    </row>
    <row r="977" ht="15.75" customHeight="1">
      <c r="O977" s="119"/>
    </row>
    <row r="978" ht="15.75" customHeight="1">
      <c r="O978" s="119"/>
    </row>
    <row r="979" ht="15.75" customHeight="1">
      <c r="O979" s="119"/>
    </row>
    <row r="980" ht="15.75" customHeight="1">
      <c r="O980" s="119"/>
    </row>
    <row r="981" ht="15.75" customHeight="1">
      <c r="O981" s="119"/>
    </row>
    <row r="982" ht="15.75" customHeight="1">
      <c r="O982" s="119"/>
    </row>
    <row r="983" ht="15.75" customHeight="1">
      <c r="O983" s="119"/>
    </row>
    <row r="984" ht="15.75" customHeight="1">
      <c r="O984" s="119"/>
    </row>
    <row r="985" ht="15.75" customHeight="1">
      <c r="O985" s="119"/>
    </row>
    <row r="986" ht="15.75" customHeight="1">
      <c r="O986" s="119"/>
    </row>
    <row r="987" ht="15.75" customHeight="1">
      <c r="O987" s="119"/>
    </row>
    <row r="988" ht="15.75" customHeight="1">
      <c r="O988" s="119"/>
    </row>
    <row r="989" ht="15.75" customHeight="1">
      <c r="O989" s="119"/>
    </row>
    <row r="990" ht="15.75" customHeight="1">
      <c r="O990" s="119"/>
    </row>
    <row r="991" ht="15.75" customHeight="1">
      <c r="O991" s="119"/>
    </row>
    <row r="992" ht="15.75" customHeight="1">
      <c r="O992" s="119"/>
    </row>
    <row r="993" ht="15.75" customHeight="1">
      <c r="O993" s="119"/>
    </row>
    <row r="994" ht="15.75" customHeight="1">
      <c r="O994" s="119"/>
    </row>
    <row r="995" ht="15.75" customHeight="1">
      <c r="O995" s="119"/>
    </row>
    <row r="996" ht="15.75" customHeight="1">
      <c r="O996" s="119"/>
    </row>
    <row r="997" ht="15.75" customHeight="1">
      <c r="O997" s="119"/>
    </row>
    <row r="998" ht="15.75" customHeight="1">
      <c r="O998" s="119"/>
    </row>
    <row r="999" ht="15.75" customHeight="1">
      <c r="O999" s="119"/>
    </row>
    <row r="1000" ht="15.75" customHeight="1">
      <c r="O1000" s="119"/>
    </row>
  </sheetData>
  <mergeCells count="2">
    <mergeCell ref="A1:C1"/>
    <mergeCell ref="A2:C2"/>
  </mergeCells>
  <printOptions gridLines="1"/>
  <pageMargins bottom="0.75" footer="0.0" header="0.0" left="0.7" right="0.7" top="0.75"/>
  <pageSetup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57"/>
    <col customWidth="1" min="2" max="2" width="17.43"/>
    <col customWidth="1" min="3" max="4" width="9.14"/>
    <col customWidth="1" min="5" max="5" width="7.29"/>
    <col customWidth="1" min="6" max="6" width="6.57"/>
    <col customWidth="1" min="7" max="7" width="6.43"/>
    <col customWidth="1" min="8" max="8" width="6.57"/>
    <col customWidth="1" min="9" max="9" width="9.57"/>
    <col customWidth="1" min="10" max="10" width="10.0"/>
    <col customWidth="1" min="11" max="11" width="8.14"/>
    <col customWidth="1" min="12" max="15" width="11.43"/>
    <col customWidth="1" min="16" max="20" width="8.57"/>
    <col customWidth="1" min="21" max="21" width="14.0"/>
    <col customWidth="1" min="22" max="24" width="7.57"/>
  </cols>
  <sheetData>
    <row r="1" ht="15.0" customHeight="1">
      <c r="A1" s="11" t="s">
        <v>28</v>
      </c>
      <c r="D1" s="6"/>
      <c r="M1" s="71"/>
      <c r="N1" s="71"/>
      <c r="O1" s="71"/>
    </row>
    <row r="2" ht="15.0" customHeight="1">
      <c r="A2" s="11" t="s">
        <v>29</v>
      </c>
      <c r="D2" s="6"/>
      <c r="M2" s="71"/>
      <c r="N2" s="71"/>
      <c r="O2" s="71"/>
    </row>
    <row r="3">
      <c r="A3" s="16"/>
      <c r="B3" s="12" t="s">
        <v>30</v>
      </c>
      <c r="C3" s="13" t="s">
        <v>31</v>
      </c>
      <c r="D3" s="14" t="s">
        <v>73</v>
      </c>
      <c r="E3" s="15" t="s">
        <v>33</v>
      </c>
      <c r="F3" s="16" t="s">
        <v>34</v>
      </c>
      <c r="G3" s="16" t="s">
        <v>35</v>
      </c>
      <c r="H3" s="16" t="s">
        <v>36</v>
      </c>
      <c r="I3" s="12" t="s">
        <v>103</v>
      </c>
      <c r="J3" s="12" t="s">
        <v>38</v>
      </c>
      <c r="K3" s="12" t="s">
        <v>62</v>
      </c>
      <c r="L3" s="12" t="s">
        <v>40</v>
      </c>
      <c r="M3" s="72" t="s">
        <v>84</v>
      </c>
      <c r="N3" s="72" t="s">
        <v>85</v>
      </c>
      <c r="O3" s="72" t="s">
        <v>86</v>
      </c>
      <c r="P3" s="66" t="s">
        <v>87</v>
      </c>
      <c r="Q3" s="38" t="s">
        <v>88</v>
      </c>
      <c r="S3" s="12" t="s">
        <v>89</v>
      </c>
      <c r="U3" s="53" t="s">
        <v>90</v>
      </c>
      <c r="V3" s="12" t="s">
        <v>82</v>
      </c>
      <c r="W3" s="12" t="s">
        <v>81</v>
      </c>
      <c r="X3" s="16" t="s">
        <v>80</v>
      </c>
    </row>
    <row r="4">
      <c r="A4" s="21"/>
      <c r="B4" s="18" t="s">
        <v>42</v>
      </c>
      <c r="C4" s="19" t="s">
        <v>43</v>
      </c>
      <c r="D4" s="20">
        <v>1.0</v>
      </c>
      <c r="E4" s="21"/>
      <c r="F4" s="21"/>
      <c r="G4" s="21"/>
      <c r="H4" s="21"/>
      <c r="I4" s="21"/>
      <c r="J4" s="21"/>
      <c r="K4" s="22" t="str">
        <f t="shared" ref="K4:K27" si="1">(AVERAGE(E4:H4)/(I4))*1000</f>
        <v>#DIV/0!</v>
      </c>
      <c r="L4" s="23" t="str">
        <f t="shared" ref="L4:L27" si="2">K4*J4</f>
        <v>#DIV/0!</v>
      </c>
      <c r="M4" s="63" t="str">
        <f t="shared" ref="M4:M9" si="3">K4*(500/1000)</f>
        <v>#DIV/0!</v>
      </c>
      <c r="N4" s="63"/>
      <c r="O4" s="63" t="str">
        <f t="shared" ref="O4:O11" si="4">(K4*J4)-SUM(E4:H4)-M4-N4</f>
        <v>#DIV/0!</v>
      </c>
      <c r="P4" s="63" t="str">
        <f t="shared" ref="P4:P27" si="5">(15000)-SUM(E4:H4)-(M4)-N4</f>
        <v>#DIV/0!</v>
      </c>
      <c r="Q4" s="76" t="str">
        <f t="shared" ref="Q4:Q27" si="6">O4/P4</f>
        <v>#DIV/0!</v>
      </c>
      <c r="R4" s="77"/>
      <c r="S4" s="77" t="str">
        <f t="shared" ref="S4:S27" si="7">(100/$K4)*1000</f>
        <v>#DIV/0!</v>
      </c>
      <c r="T4" s="77"/>
      <c r="U4" s="78" t="str">
        <f t="shared" ref="U4:U27" si="8">O4/1000</f>
        <v>#DIV/0!</v>
      </c>
      <c r="V4" s="75"/>
      <c r="W4" s="74"/>
      <c r="X4" s="73"/>
    </row>
    <row r="5">
      <c r="B5" s="18" t="s">
        <v>42</v>
      </c>
      <c r="C5" s="6" t="s">
        <v>44</v>
      </c>
      <c r="D5" s="20">
        <v>2.0</v>
      </c>
      <c r="I5" s="21"/>
      <c r="J5" s="21"/>
      <c r="K5" s="22" t="str">
        <f t="shared" si="1"/>
        <v>#DIV/0!</v>
      </c>
      <c r="L5" s="23" t="str">
        <f t="shared" si="2"/>
        <v>#DIV/0!</v>
      </c>
      <c r="M5" s="63" t="str">
        <f t="shared" si="3"/>
        <v>#DIV/0!</v>
      </c>
      <c r="N5" s="63"/>
      <c r="O5" s="63" t="str">
        <f t="shared" si="4"/>
        <v>#DIV/0!</v>
      </c>
      <c r="P5" s="63" t="str">
        <f t="shared" si="5"/>
        <v>#DIV/0!</v>
      </c>
      <c r="Q5" s="76" t="str">
        <f t="shared" si="6"/>
        <v>#DIV/0!</v>
      </c>
      <c r="S5" s="33" t="str">
        <f t="shared" si="7"/>
        <v>#DIV/0!</v>
      </c>
      <c r="U5" s="71" t="str">
        <f t="shared" si="8"/>
        <v>#DIV/0!</v>
      </c>
      <c r="V5" s="75"/>
      <c r="W5" s="74"/>
      <c r="X5" s="79"/>
    </row>
    <row r="6">
      <c r="B6" s="18" t="s">
        <v>42</v>
      </c>
      <c r="C6" s="19" t="s">
        <v>45</v>
      </c>
      <c r="D6" s="20">
        <v>3.0</v>
      </c>
      <c r="I6" s="21"/>
      <c r="J6" s="21"/>
      <c r="K6" s="22" t="str">
        <f t="shared" si="1"/>
        <v>#DIV/0!</v>
      </c>
      <c r="L6" s="23" t="str">
        <f t="shared" si="2"/>
        <v>#DIV/0!</v>
      </c>
      <c r="M6" s="80" t="str">
        <f t="shared" si="3"/>
        <v>#DIV/0!</v>
      </c>
      <c r="N6" s="80"/>
      <c r="O6" s="80" t="str">
        <f t="shared" si="4"/>
        <v>#DIV/0!</v>
      </c>
      <c r="P6" s="80" t="str">
        <f t="shared" si="5"/>
        <v>#DIV/0!</v>
      </c>
      <c r="Q6" s="81" t="str">
        <f t="shared" si="6"/>
        <v>#DIV/0!</v>
      </c>
      <c r="S6" s="33" t="str">
        <f t="shared" si="7"/>
        <v>#DIV/0!</v>
      </c>
      <c r="U6" s="71" t="str">
        <f t="shared" si="8"/>
        <v>#DIV/0!</v>
      </c>
      <c r="V6" s="75"/>
      <c r="W6" s="74"/>
      <c r="X6" s="79"/>
    </row>
    <row r="7">
      <c r="A7" s="27"/>
      <c r="B7" s="24" t="s">
        <v>46</v>
      </c>
      <c r="C7" s="25" t="s">
        <v>43</v>
      </c>
      <c r="D7" s="26">
        <v>4.0</v>
      </c>
      <c r="E7" s="27"/>
      <c r="F7" s="27"/>
      <c r="G7" s="27"/>
      <c r="H7" s="27"/>
      <c r="I7" s="28"/>
      <c r="J7" s="28"/>
      <c r="K7" s="29" t="str">
        <f t="shared" si="1"/>
        <v>#DIV/0!</v>
      </c>
      <c r="L7" s="30" t="str">
        <f t="shared" si="2"/>
        <v>#DIV/0!</v>
      </c>
      <c r="M7" s="63" t="str">
        <f t="shared" si="3"/>
        <v>#DIV/0!</v>
      </c>
      <c r="N7" s="63"/>
      <c r="O7" s="63" t="str">
        <f t="shared" si="4"/>
        <v>#DIV/0!</v>
      </c>
      <c r="P7" s="63" t="str">
        <f t="shared" si="5"/>
        <v>#DIV/0!</v>
      </c>
      <c r="Q7" s="76" t="str">
        <f t="shared" si="6"/>
        <v>#DIV/0!</v>
      </c>
      <c r="R7" s="27"/>
      <c r="S7" s="77" t="str">
        <f t="shared" si="7"/>
        <v>#DIV/0!</v>
      </c>
      <c r="T7" s="77"/>
      <c r="U7" s="78" t="str">
        <f t="shared" si="8"/>
        <v>#DIV/0!</v>
      </c>
      <c r="V7" s="84"/>
      <c r="W7" s="83"/>
      <c r="X7" s="82"/>
    </row>
    <row r="8">
      <c r="B8" s="18" t="s">
        <v>46</v>
      </c>
      <c r="C8" s="6" t="s">
        <v>44</v>
      </c>
      <c r="D8" s="20">
        <v>5.0</v>
      </c>
      <c r="I8" s="21"/>
      <c r="J8" s="21"/>
      <c r="K8" s="22" t="str">
        <f t="shared" si="1"/>
        <v>#DIV/0!</v>
      </c>
      <c r="L8" s="23" t="str">
        <f t="shared" si="2"/>
        <v>#DIV/0!</v>
      </c>
      <c r="M8" s="63" t="str">
        <f t="shared" si="3"/>
        <v>#DIV/0!</v>
      </c>
      <c r="N8" s="63"/>
      <c r="O8" s="63" t="str">
        <f t="shared" si="4"/>
        <v>#DIV/0!</v>
      </c>
      <c r="P8" s="63" t="str">
        <f t="shared" si="5"/>
        <v>#DIV/0!</v>
      </c>
      <c r="Q8" s="76" t="str">
        <f t="shared" si="6"/>
        <v>#DIV/0!</v>
      </c>
      <c r="S8" s="33" t="str">
        <f t="shared" si="7"/>
        <v>#DIV/0!</v>
      </c>
      <c r="U8" s="71" t="str">
        <f t="shared" si="8"/>
        <v>#DIV/0!</v>
      </c>
      <c r="V8" s="85"/>
      <c r="W8" s="74"/>
      <c r="X8" s="79"/>
    </row>
    <row r="9">
      <c r="B9" s="18" t="s">
        <v>46</v>
      </c>
      <c r="C9" s="19" t="s">
        <v>45</v>
      </c>
      <c r="D9" s="20">
        <v>6.0</v>
      </c>
      <c r="I9" s="21"/>
      <c r="J9" s="21"/>
      <c r="K9" s="22" t="str">
        <f t="shared" si="1"/>
        <v>#DIV/0!</v>
      </c>
      <c r="L9" s="23" t="str">
        <f t="shared" si="2"/>
        <v>#DIV/0!</v>
      </c>
      <c r="M9" s="80" t="str">
        <f t="shared" si="3"/>
        <v>#DIV/0!</v>
      </c>
      <c r="N9" s="80"/>
      <c r="O9" s="80" t="str">
        <f t="shared" si="4"/>
        <v>#DIV/0!</v>
      </c>
      <c r="P9" s="80" t="str">
        <f t="shared" si="5"/>
        <v>#DIV/0!</v>
      </c>
      <c r="Q9" s="81" t="str">
        <f t="shared" si="6"/>
        <v>#DIV/0!</v>
      </c>
      <c r="S9" s="33" t="str">
        <f t="shared" si="7"/>
        <v>#DIV/0!</v>
      </c>
      <c r="U9" s="71" t="str">
        <f t="shared" si="8"/>
        <v>#DIV/0!</v>
      </c>
      <c r="V9" s="85"/>
      <c r="W9" s="74"/>
      <c r="X9" s="79"/>
    </row>
    <row r="10">
      <c r="A10" s="27"/>
      <c r="B10" s="24" t="s">
        <v>47</v>
      </c>
      <c r="C10" s="25" t="s">
        <v>43</v>
      </c>
      <c r="D10" s="26">
        <v>7.0</v>
      </c>
      <c r="E10" s="27"/>
      <c r="F10" s="27"/>
      <c r="G10" s="27"/>
      <c r="H10" s="27"/>
      <c r="I10" s="28"/>
      <c r="J10" s="28"/>
      <c r="K10" s="29" t="str">
        <f t="shared" si="1"/>
        <v>#DIV/0!</v>
      </c>
      <c r="L10" s="30" t="str">
        <f t="shared" si="2"/>
        <v>#DIV/0!</v>
      </c>
      <c r="M10" s="63" t="str">
        <f t="shared" ref="M10:M11" si="9">K10*(100/1000)</f>
        <v>#DIV/0!</v>
      </c>
      <c r="N10" s="63"/>
      <c r="O10" s="63" t="str">
        <f t="shared" si="4"/>
        <v>#DIV/0!</v>
      </c>
      <c r="P10" s="63" t="str">
        <f t="shared" si="5"/>
        <v>#DIV/0!</v>
      </c>
      <c r="Q10" s="76" t="str">
        <f t="shared" si="6"/>
        <v>#DIV/0!</v>
      </c>
      <c r="R10" s="27"/>
      <c r="S10" s="77" t="str">
        <f t="shared" si="7"/>
        <v>#DIV/0!</v>
      </c>
      <c r="T10" s="77"/>
      <c r="U10" s="78" t="str">
        <f t="shared" si="8"/>
        <v>#DIV/0!</v>
      </c>
      <c r="V10" s="84"/>
      <c r="W10" s="86"/>
      <c r="X10" s="82"/>
    </row>
    <row r="11">
      <c r="B11" s="18" t="s">
        <v>47</v>
      </c>
      <c r="C11" s="6" t="s">
        <v>44</v>
      </c>
      <c r="D11" s="20">
        <v>8.0</v>
      </c>
      <c r="I11" s="21"/>
      <c r="J11" s="21"/>
      <c r="K11" s="22" t="str">
        <f t="shared" si="1"/>
        <v>#DIV/0!</v>
      </c>
      <c r="L11" s="23" t="str">
        <f t="shared" si="2"/>
        <v>#DIV/0!</v>
      </c>
      <c r="M11" s="63" t="str">
        <f t="shared" si="9"/>
        <v>#DIV/0!</v>
      </c>
      <c r="N11" s="63"/>
      <c r="O11" s="63" t="str">
        <f t="shared" si="4"/>
        <v>#DIV/0!</v>
      </c>
      <c r="P11" s="63" t="str">
        <f t="shared" si="5"/>
        <v>#DIV/0!</v>
      </c>
      <c r="Q11" s="76" t="str">
        <f t="shared" si="6"/>
        <v>#DIV/0!</v>
      </c>
      <c r="S11" s="33" t="str">
        <f t="shared" si="7"/>
        <v>#DIV/0!</v>
      </c>
      <c r="U11" s="71" t="str">
        <f t="shared" si="8"/>
        <v>#DIV/0!</v>
      </c>
      <c r="V11" s="85"/>
      <c r="W11" s="87"/>
      <c r="X11" s="79"/>
    </row>
    <row r="12">
      <c r="B12" s="18" t="s">
        <v>47</v>
      </c>
      <c r="C12" s="19" t="s">
        <v>45</v>
      </c>
      <c r="D12" s="20">
        <v>9.0</v>
      </c>
      <c r="I12" s="21"/>
      <c r="J12" s="21"/>
      <c r="K12" s="22" t="str">
        <f t="shared" si="1"/>
        <v>#DIV/0!</v>
      </c>
      <c r="L12" s="23" t="str">
        <f t="shared" si="2"/>
        <v>#DIV/0!</v>
      </c>
      <c r="M12" s="80"/>
      <c r="N12" s="80"/>
      <c r="O12" s="80">
        <v>0.0</v>
      </c>
      <c r="P12" s="80">
        <f t="shared" si="5"/>
        <v>15000</v>
      </c>
      <c r="Q12" s="81">
        <f t="shared" si="6"/>
        <v>0</v>
      </c>
      <c r="S12" s="33" t="str">
        <f t="shared" si="7"/>
        <v>#DIV/0!</v>
      </c>
      <c r="U12" s="71">
        <f t="shared" si="8"/>
        <v>0</v>
      </c>
      <c r="V12" s="85"/>
      <c r="W12" s="87"/>
      <c r="X12" s="79"/>
    </row>
    <row r="13">
      <c r="A13" s="27"/>
      <c r="B13" s="24" t="s">
        <v>48</v>
      </c>
      <c r="C13" s="25" t="s">
        <v>43</v>
      </c>
      <c r="D13" s="26">
        <v>10.0</v>
      </c>
      <c r="E13" s="27"/>
      <c r="F13" s="27"/>
      <c r="G13" s="27"/>
      <c r="H13" s="27"/>
      <c r="I13" s="28"/>
      <c r="J13" s="28"/>
      <c r="K13" s="29" t="str">
        <f t="shared" si="1"/>
        <v>#DIV/0!</v>
      </c>
      <c r="L13" s="30" t="str">
        <f t="shared" si="2"/>
        <v>#DIV/0!</v>
      </c>
      <c r="M13" s="63" t="str">
        <f>K13*(500/1000)</f>
        <v>#DIV/0!</v>
      </c>
      <c r="N13" s="63"/>
      <c r="O13" s="63" t="str">
        <f t="shared" ref="O13:O18" si="10">(K13*J13)-SUM(E13:H13)-M13-N13</f>
        <v>#DIV/0!</v>
      </c>
      <c r="P13" s="63" t="str">
        <f t="shared" si="5"/>
        <v>#DIV/0!</v>
      </c>
      <c r="Q13" s="76" t="str">
        <f t="shared" si="6"/>
        <v>#DIV/0!</v>
      </c>
      <c r="R13" s="27"/>
      <c r="S13" s="77" t="str">
        <f t="shared" si="7"/>
        <v>#DIV/0!</v>
      </c>
      <c r="T13" s="77"/>
      <c r="U13" s="78" t="str">
        <f t="shared" si="8"/>
        <v>#DIV/0!</v>
      </c>
      <c r="V13" s="89"/>
      <c r="W13" s="83"/>
      <c r="X13" s="88"/>
    </row>
    <row r="14">
      <c r="B14" s="18" t="s">
        <v>48</v>
      </c>
      <c r="C14" s="6" t="s">
        <v>44</v>
      </c>
      <c r="D14" s="20">
        <v>11.0</v>
      </c>
      <c r="I14" s="21"/>
      <c r="J14" s="21"/>
      <c r="K14" s="22" t="str">
        <f t="shared" si="1"/>
        <v>#DIV/0!</v>
      </c>
      <c r="L14" s="23" t="str">
        <f t="shared" si="2"/>
        <v>#DIV/0!</v>
      </c>
      <c r="M14" s="63"/>
      <c r="N14" s="63"/>
      <c r="O14" s="63" t="str">
        <f t="shared" si="10"/>
        <v>#DIV/0!</v>
      </c>
      <c r="P14" s="63">
        <f t="shared" si="5"/>
        <v>15000</v>
      </c>
      <c r="Q14" s="76" t="str">
        <f t="shared" si="6"/>
        <v>#DIV/0!</v>
      </c>
      <c r="S14" s="33" t="str">
        <f t="shared" si="7"/>
        <v>#DIV/0!</v>
      </c>
      <c r="U14" s="71" t="str">
        <f t="shared" si="8"/>
        <v>#DIV/0!</v>
      </c>
      <c r="V14" s="75"/>
      <c r="W14" s="74"/>
      <c r="X14" s="90"/>
    </row>
    <row r="15">
      <c r="B15" s="18" t="s">
        <v>48</v>
      </c>
      <c r="C15" s="19" t="s">
        <v>45</v>
      </c>
      <c r="D15" s="20">
        <v>12.0</v>
      </c>
      <c r="I15" s="21"/>
      <c r="J15" s="21"/>
      <c r="K15" s="22" t="str">
        <f t="shared" si="1"/>
        <v>#DIV/0!</v>
      </c>
      <c r="L15" s="23" t="str">
        <f t="shared" si="2"/>
        <v>#DIV/0!</v>
      </c>
      <c r="M15" s="80"/>
      <c r="N15" s="80"/>
      <c r="O15" s="80" t="str">
        <f t="shared" si="10"/>
        <v>#DIV/0!</v>
      </c>
      <c r="P15" s="80">
        <f t="shared" si="5"/>
        <v>15000</v>
      </c>
      <c r="Q15" s="81" t="str">
        <f t="shared" si="6"/>
        <v>#DIV/0!</v>
      </c>
      <c r="S15" s="33" t="str">
        <f t="shared" si="7"/>
        <v>#DIV/0!</v>
      </c>
      <c r="U15" s="71" t="str">
        <f t="shared" si="8"/>
        <v>#DIV/0!</v>
      </c>
      <c r="V15" s="75"/>
      <c r="W15" s="74"/>
      <c r="X15" s="90"/>
    </row>
    <row r="16">
      <c r="A16" s="27"/>
      <c r="B16" s="24" t="s">
        <v>49</v>
      </c>
      <c r="C16" s="25" t="s">
        <v>43</v>
      </c>
      <c r="D16" s="26">
        <v>13.0</v>
      </c>
      <c r="E16" s="27"/>
      <c r="F16" s="27"/>
      <c r="G16" s="27"/>
      <c r="H16" s="27"/>
      <c r="I16" s="28"/>
      <c r="J16" s="28"/>
      <c r="K16" s="29" t="str">
        <f t="shared" si="1"/>
        <v>#DIV/0!</v>
      </c>
      <c r="L16" s="30" t="str">
        <f t="shared" si="2"/>
        <v>#DIV/0!</v>
      </c>
      <c r="M16" s="63" t="str">
        <f>K16*(200/1000)</f>
        <v>#DIV/0!</v>
      </c>
      <c r="N16" s="63"/>
      <c r="O16" s="63" t="str">
        <f t="shared" si="10"/>
        <v>#DIV/0!</v>
      </c>
      <c r="P16" s="63" t="str">
        <f t="shared" si="5"/>
        <v>#DIV/0!</v>
      </c>
      <c r="Q16" s="76" t="str">
        <f t="shared" si="6"/>
        <v>#DIV/0!</v>
      </c>
      <c r="R16" s="27"/>
      <c r="S16" s="77" t="str">
        <f t="shared" si="7"/>
        <v>#DIV/0!</v>
      </c>
      <c r="T16" s="77"/>
      <c r="U16" s="78" t="str">
        <f t="shared" si="8"/>
        <v>#DIV/0!</v>
      </c>
      <c r="V16" s="84"/>
      <c r="W16" s="83"/>
      <c r="X16" s="88"/>
    </row>
    <row r="17">
      <c r="B17" s="18" t="s">
        <v>49</v>
      </c>
      <c r="C17" s="6" t="s">
        <v>44</v>
      </c>
      <c r="D17" s="20">
        <v>14.0</v>
      </c>
      <c r="I17" s="21"/>
      <c r="J17" s="21"/>
      <c r="K17" s="22" t="str">
        <f t="shared" si="1"/>
        <v>#DIV/0!</v>
      </c>
      <c r="L17" s="23" t="str">
        <f t="shared" si="2"/>
        <v>#DIV/0!</v>
      </c>
      <c r="M17" s="63" t="str">
        <f t="shared" ref="M17:M18" si="11">K17*(100/1000)</f>
        <v>#DIV/0!</v>
      </c>
      <c r="N17" s="63"/>
      <c r="O17" s="63" t="str">
        <f t="shared" si="10"/>
        <v>#DIV/0!</v>
      </c>
      <c r="P17" s="63" t="str">
        <f t="shared" si="5"/>
        <v>#DIV/0!</v>
      </c>
      <c r="Q17" s="76" t="str">
        <f t="shared" si="6"/>
        <v>#DIV/0!</v>
      </c>
      <c r="S17" s="33" t="str">
        <f t="shared" si="7"/>
        <v>#DIV/0!</v>
      </c>
      <c r="U17" s="71" t="str">
        <f t="shared" si="8"/>
        <v>#DIV/0!</v>
      </c>
      <c r="V17" s="85"/>
      <c r="W17" s="74"/>
      <c r="X17" s="90"/>
    </row>
    <row r="18">
      <c r="B18" s="18" t="s">
        <v>49</v>
      </c>
      <c r="C18" s="19" t="s">
        <v>45</v>
      </c>
      <c r="D18" s="20">
        <v>15.0</v>
      </c>
      <c r="I18" s="21"/>
      <c r="J18" s="21"/>
      <c r="K18" s="22" t="str">
        <f t="shared" si="1"/>
        <v>#DIV/0!</v>
      </c>
      <c r="L18" s="23" t="str">
        <f t="shared" si="2"/>
        <v>#DIV/0!</v>
      </c>
      <c r="M18" s="80" t="str">
        <f t="shared" si="11"/>
        <v>#DIV/0!</v>
      </c>
      <c r="N18" s="80"/>
      <c r="O18" s="80" t="str">
        <f t="shared" si="10"/>
        <v>#DIV/0!</v>
      </c>
      <c r="P18" s="80" t="str">
        <f t="shared" si="5"/>
        <v>#DIV/0!</v>
      </c>
      <c r="Q18" s="81" t="str">
        <f t="shared" si="6"/>
        <v>#DIV/0!</v>
      </c>
      <c r="S18" s="33" t="str">
        <f t="shared" si="7"/>
        <v>#DIV/0!</v>
      </c>
      <c r="U18" s="71" t="str">
        <f t="shared" si="8"/>
        <v>#DIV/0!</v>
      </c>
      <c r="V18" s="85"/>
      <c r="W18" s="74"/>
      <c r="X18" s="90"/>
    </row>
    <row r="19">
      <c r="A19" s="27"/>
      <c r="B19" s="24" t="s">
        <v>51</v>
      </c>
      <c r="C19" s="25" t="s">
        <v>43</v>
      </c>
      <c r="D19" s="26">
        <v>16.0</v>
      </c>
      <c r="E19" s="27"/>
      <c r="F19" s="27"/>
      <c r="G19" s="27"/>
      <c r="H19" s="27"/>
      <c r="I19" s="28"/>
      <c r="J19" s="28"/>
      <c r="K19" s="29" t="str">
        <f t="shared" si="1"/>
        <v>#DIV/0!</v>
      </c>
      <c r="L19" s="30" t="str">
        <f t="shared" si="2"/>
        <v>#DIV/0!</v>
      </c>
      <c r="M19" s="63"/>
      <c r="N19" s="63"/>
      <c r="O19" s="63">
        <v>0.0</v>
      </c>
      <c r="P19" s="63">
        <f t="shared" si="5"/>
        <v>15000</v>
      </c>
      <c r="Q19" s="76">
        <f t="shared" si="6"/>
        <v>0</v>
      </c>
      <c r="R19" s="27"/>
      <c r="S19" s="77" t="str">
        <f t="shared" si="7"/>
        <v>#DIV/0!</v>
      </c>
      <c r="T19" s="77"/>
      <c r="U19" s="78">
        <f t="shared" si="8"/>
        <v>0</v>
      </c>
      <c r="V19" s="84"/>
      <c r="W19" s="86"/>
      <c r="X19" s="88"/>
    </row>
    <row r="20">
      <c r="B20" s="18" t="s">
        <v>51</v>
      </c>
      <c r="C20" s="6" t="s">
        <v>44</v>
      </c>
      <c r="D20" s="20">
        <v>17.0</v>
      </c>
      <c r="I20" s="21"/>
      <c r="J20" s="21"/>
      <c r="K20" s="22" t="str">
        <f t="shared" si="1"/>
        <v>#DIV/0!</v>
      </c>
      <c r="L20" s="23" t="str">
        <f t="shared" si="2"/>
        <v>#DIV/0!</v>
      </c>
      <c r="M20" s="63"/>
      <c r="N20" s="63"/>
      <c r="O20" s="63">
        <v>0.0</v>
      </c>
      <c r="P20" s="63">
        <f t="shared" si="5"/>
        <v>15000</v>
      </c>
      <c r="Q20" s="76">
        <f t="shared" si="6"/>
        <v>0</v>
      </c>
      <c r="S20" s="33" t="str">
        <f t="shared" si="7"/>
        <v>#DIV/0!</v>
      </c>
      <c r="U20" s="71">
        <f t="shared" si="8"/>
        <v>0</v>
      </c>
      <c r="V20" s="85"/>
      <c r="W20" s="87"/>
      <c r="X20" s="90"/>
    </row>
    <row r="21" ht="15.75" customHeight="1">
      <c r="B21" s="18" t="s">
        <v>51</v>
      </c>
      <c r="C21" s="19" t="s">
        <v>45</v>
      </c>
      <c r="D21" s="20">
        <v>18.0</v>
      </c>
      <c r="I21" s="21"/>
      <c r="J21" s="21"/>
      <c r="K21" s="22" t="str">
        <f t="shared" si="1"/>
        <v>#DIV/0!</v>
      </c>
      <c r="L21" s="23" t="str">
        <f t="shared" si="2"/>
        <v>#DIV/0!</v>
      </c>
      <c r="M21" s="80" t="str">
        <f t="shared" ref="M21:M25" si="12">K21*(500/1000)</f>
        <v>#DIV/0!</v>
      </c>
      <c r="N21" s="80"/>
      <c r="O21" s="80" t="str">
        <f t="shared" ref="O21:O27" si="13">(K21*J21)-SUM(E21:H21)-M21-N21</f>
        <v>#DIV/0!</v>
      </c>
      <c r="P21" s="80" t="str">
        <f t="shared" si="5"/>
        <v>#DIV/0!</v>
      </c>
      <c r="Q21" s="81" t="str">
        <f t="shared" si="6"/>
        <v>#DIV/0!</v>
      </c>
      <c r="S21" s="33" t="str">
        <f t="shared" si="7"/>
        <v>#DIV/0!</v>
      </c>
      <c r="U21" s="71" t="str">
        <f t="shared" si="8"/>
        <v>#DIV/0!</v>
      </c>
      <c r="V21" s="85"/>
      <c r="W21" s="87"/>
      <c r="X21" s="90"/>
    </row>
    <row r="22" ht="27.0" customHeight="1">
      <c r="A22" s="27"/>
      <c r="B22" s="24" t="s">
        <v>52</v>
      </c>
      <c r="C22" s="25" t="s">
        <v>43</v>
      </c>
      <c r="D22" s="26">
        <v>19.0</v>
      </c>
      <c r="E22" s="27"/>
      <c r="F22" s="27"/>
      <c r="G22" s="27"/>
      <c r="H22" s="27"/>
      <c r="I22" s="28"/>
      <c r="J22" s="28"/>
      <c r="K22" s="29" t="str">
        <f t="shared" si="1"/>
        <v>#DIV/0!</v>
      </c>
      <c r="L22" s="30" t="str">
        <f t="shared" si="2"/>
        <v>#DIV/0!</v>
      </c>
      <c r="M22" s="63" t="str">
        <f t="shared" si="12"/>
        <v>#DIV/0!</v>
      </c>
      <c r="N22" s="63"/>
      <c r="O22" s="63" t="str">
        <f t="shared" si="13"/>
        <v>#DIV/0!</v>
      </c>
      <c r="P22" s="63" t="str">
        <f t="shared" si="5"/>
        <v>#DIV/0!</v>
      </c>
      <c r="Q22" s="76" t="str">
        <f t="shared" si="6"/>
        <v>#DIV/0!</v>
      </c>
      <c r="R22" s="27"/>
      <c r="S22" s="77" t="str">
        <f t="shared" si="7"/>
        <v>#DIV/0!</v>
      </c>
      <c r="T22" s="77"/>
      <c r="U22" s="78" t="str">
        <f t="shared" si="8"/>
        <v>#DIV/0!</v>
      </c>
      <c r="V22" s="89"/>
      <c r="W22" s="86"/>
      <c r="X22" s="82"/>
    </row>
    <row r="23" ht="27.0" customHeight="1">
      <c r="B23" s="18" t="s">
        <v>52</v>
      </c>
      <c r="C23" s="6" t="s">
        <v>44</v>
      </c>
      <c r="D23" s="20">
        <v>20.0</v>
      </c>
      <c r="I23" s="21"/>
      <c r="J23" s="21"/>
      <c r="K23" s="22" t="str">
        <f t="shared" si="1"/>
        <v>#DIV/0!</v>
      </c>
      <c r="L23" s="23" t="str">
        <f t="shared" si="2"/>
        <v>#DIV/0!</v>
      </c>
      <c r="M23" s="63" t="str">
        <f t="shared" si="12"/>
        <v>#DIV/0!</v>
      </c>
      <c r="N23" s="63"/>
      <c r="O23" s="63" t="str">
        <f t="shared" si="13"/>
        <v>#DIV/0!</v>
      </c>
      <c r="P23" s="63" t="str">
        <f t="shared" si="5"/>
        <v>#DIV/0!</v>
      </c>
      <c r="Q23" s="76" t="str">
        <f t="shared" si="6"/>
        <v>#DIV/0!</v>
      </c>
      <c r="S23" s="33" t="str">
        <f t="shared" si="7"/>
        <v>#DIV/0!</v>
      </c>
      <c r="U23" s="71" t="str">
        <f t="shared" si="8"/>
        <v>#DIV/0!</v>
      </c>
      <c r="V23" s="75"/>
      <c r="W23" s="87"/>
      <c r="X23" s="79"/>
    </row>
    <row r="24" ht="27.0" customHeight="1">
      <c r="B24" s="18" t="s">
        <v>52</v>
      </c>
      <c r="C24" s="19" t="s">
        <v>45</v>
      </c>
      <c r="D24" s="20">
        <v>21.0</v>
      </c>
      <c r="I24" s="21"/>
      <c r="J24" s="21"/>
      <c r="K24" s="22" t="str">
        <f t="shared" si="1"/>
        <v>#DIV/0!</v>
      </c>
      <c r="L24" s="23" t="str">
        <f t="shared" si="2"/>
        <v>#DIV/0!</v>
      </c>
      <c r="M24" s="80" t="str">
        <f t="shared" si="12"/>
        <v>#DIV/0!</v>
      </c>
      <c r="N24" s="80"/>
      <c r="O24" s="80" t="str">
        <f t="shared" si="13"/>
        <v>#DIV/0!</v>
      </c>
      <c r="P24" s="80" t="str">
        <f t="shared" si="5"/>
        <v>#DIV/0!</v>
      </c>
      <c r="Q24" s="81" t="str">
        <f t="shared" si="6"/>
        <v>#DIV/0!</v>
      </c>
      <c r="S24" s="33" t="str">
        <f t="shared" si="7"/>
        <v>#DIV/0!</v>
      </c>
      <c r="U24" s="71" t="str">
        <f t="shared" si="8"/>
        <v>#DIV/0!</v>
      </c>
      <c r="V24" s="75"/>
      <c r="W24" s="87"/>
      <c r="X24" s="79"/>
    </row>
    <row r="25" ht="27.0" customHeight="1">
      <c r="A25" s="27"/>
      <c r="B25" s="24" t="s">
        <v>53</v>
      </c>
      <c r="C25" s="25" t="s">
        <v>43</v>
      </c>
      <c r="D25" s="26">
        <v>22.0</v>
      </c>
      <c r="E25" s="27"/>
      <c r="F25" s="27"/>
      <c r="G25" s="27"/>
      <c r="H25" s="27"/>
      <c r="I25" s="28"/>
      <c r="J25" s="28"/>
      <c r="K25" s="29" t="str">
        <f t="shared" si="1"/>
        <v>#DIV/0!</v>
      </c>
      <c r="L25" s="30" t="str">
        <f t="shared" si="2"/>
        <v>#DIV/0!</v>
      </c>
      <c r="M25" s="63" t="str">
        <f t="shared" si="12"/>
        <v>#DIV/0!</v>
      </c>
      <c r="N25" s="63"/>
      <c r="O25" s="63" t="str">
        <f t="shared" si="13"/>
        <v>#DIV/0!</v>
      </c>
      <c r="P25" s="63" t="str">
        <f t="shared" si="5"/>
        <v>#DIV/0!</v>
      </c>
      <c r="Q25" s="76" t="str">
        <f t="shared" si="6"/>
        <v>#DIV/0!</v>
      </c>
      <c r="R25" s="27"/>
      <c r="S25" s="77" t="str">
        <f t="shared" si="7"/>
        <v>#DIV/0!</v>
      </c>
      <c r="T25" s="77"/>
      <c r="U25" s="78" t="str">
        <f t="shared" si="8"/>
        <v>#DIV/0!</v>
      </c>
      <c r="V25" s="89"/>
      <c r="W25" s="86"/>
      <c r="X25" s="88"/>
    </row>
    <row r="26" ht="27.0" customHeight="1">
      <c r="B26" s="18" t="s">
        <v>53</v>
      </c>
      <c r="C26" s="6" t="s">
        <v>44</v>
      </c>
      <c r="D26" s="20">
        <v>23.0</v>
      </c>
      <c r="I26" s="21"/>
      <c r="J26" s="21"/>
      <c r="K26" s="22" t="str">
        <f t="shared" si="1"/>
        <v>#DIV/0!</v>
      </c>
      <c r="L26" s="23" t="str">
        <f t="shared" si="2"/>
        <v>#DIV/0!</v>
      </c>
      <c r="M26" s="63" t="str">
        <f>K26*(100/1000)</f>
        <v>#DIV/0!</v>
      </c>
      <c r="N26" s="63"/>
      <c r="O26" s="63" t="str">
        <f t="shared" si="13"/>
        <v>#DIV/0!</v>
      </c>
      <c r="P26" s="63" t="str">
        <f t="shared" si="5"/>
        <v>#DIV/0!</v>
      </c>
      <c r="Q26" s="76" t="str">
        <f t="shared" si="6"/>
        <v>#DIV/0!</v>
      </c>
      <c r="S26" s="33" t="str">
        <f t="shared" si="7"/>
        <v>#DIV/0!</v>
      </c>
      <c r="U26" s="71" t="str">
        <f t="shared" si="8"/>
        <v>#DIV/0!</v>
      </c>
      <c r="V26" s="75"/>
      <c r="W26" s="87"/>
      <c r="X26" s="90"/>
    </row>
    <row r="27" ht="27.0" customHeight="1">
      <c r="B27" s="18" t="s">
        <v>53</v>
      </c>
      <c r="C27" s="19" t="s">
        <v>45</v>
      </c>
      <c r="D27" s="20">
        <v>24.0</v>
      </c>
      <c r="I27" s="21"/>
      <c r="J27" s="21"/>
      <c r="K27" s="22" t="str">
        <f t="shared" si="1"/>
        <v>#DIV/0!</v>
      </c>
      <c r="L27" s="23" t="str">
        <f t="shared" si="2"/>
        <v>#DIV/0!</v>
      </c>
      <c r="M27" s="80" t="str">
        <f>K27*(200/1000)</f>
        <v>#DIV/0!</v>
      </c>
      <c r="N27" s="63"/>
      <c r="O27" s="63" t="str">
        <f t="shared" si="13"/>
        <v>#DIV/0!</v>
      </c>
      <c r="P27" s="63" t="str">
        <f t="shared" si="5"/>
        <v>#DIV/0!</v>
      </c>
      <c r="Q27" s="76" t="str">
        <f t="shared" si="6"/>
        <v>#DIV/0!</v>
      </c>
      <c r="S27" s="33" t="str">
        <f t="shared" si="7"/>
        <v>#DIV/0!</v>
      </c>
      <c r="U27" s="71" t="str">
        <f t="shared" si="8"/>
        <v>#DIV/0!</v>
      </c>
      <c r="V27" s="75"/>
      <c r="W27" s="87"/>
      <c r="X27" s="90"/>
    </row>
    <row r="28" ht="13.5" customHeight="1">
      <c r="A28" s="27"/>
      <c r="B28" s="24"/>
      <c r="C28" s="31"/>
      <c r="D28" s="25"/>
      <c r="E28" s="27"/>
      <c r="F28" s="27"/>
      <c r="G28" s="27"/>
      <c r="H28" s="27"/>
      <c r="I28" s="27"/>
      <c r="J28" s="27"/>
      <c r="K28" s="27"/>
      <c r="L28" s="27"/>
      <c r="M28" s="91"/>
      <c r="N28" s="91"/>
      <c r="O28" s="91"/>
      <c r="P28" s="27"/>
      <c r="Q28" s="27"/>
      <c r="R28" s="27"/>
      <c r="S28" s="27"/>
      <c r="T28" s="77"/>
      <c r="U28" s="77"/>
    </row>
    <row r="29" ht="15.75" customHeight="1">
      <c r="B29" s="18"/>
      <c r="C29" s="6"/>
      <c r="D29" s="6"/>
      <c r="M29" s="71"/>
      <c r="N29" s="71"/>
      <c r="O29" s="71"/>
    </row>
    <row r="30" ht="15.75" customHeight="1">
      <c r="B30" s="18"/>
      <c r="C30" s="6"/>
      <c r="D30" s="19"/>
      <c r="M30" s="71"/>
      <c r="N30" s="71"/>
      <c r="O30" s="71"/>
    </row>
    <row r="31" ht="15.75" customHeight="1">
      <c r="B31" s="18"/>
      <c r="C31" s="6"/>
      <c r="D31" s="19"/>
      <c r="M31" s="71"/>
      <c r="N31" s="71"/>
      <c r="O31" s="71"/>
    </row>
    <row r="32" ht="15.75" customHeight="1">
      <c r="B32" s="18"/>
      <c r="C32" s="6"/>
      <c r="D32" s="19"/>
      <c r="M32" s="71"/>
      <c r="N32" s="71"/>
      <c r="O32" s="71"/>
    </row>
    <row r="33" ht="15.75" customHeight="1">
      <c r="B33" s="18"/>
      <c r="C33" s="6"/>
      <c r="D33" s="6"/>
      <c r="M33" s="71"/>
      <c r="N33" s="71"/>
      <c r="O33" s="71"/>
    </row>
    <row r="34" ht="15.75" customHeight="1">
      <c r="B34" s="18"/>
      <c r="C34" s="6"/>
      <c r="D34" s="19"/>
      <c r="M34" s="71"/>
      <c r="N34" s="71"/>
      <c r="O34" s="71"/>
    </row>
    <row r="35" ht="15.75" customHeight="1">
      <c r="B35" s="18"/>
      <c r="C35" s="6"/>
      <c r="D35" s="19"/>
      <c r="M35" s="71"/>
      <c r="N35" s="71"/>
      <c r="O35" s="71"/>
    </row>
    <row r="36" ht="15.75" customHeight="1">
      <c r="C36" s="6"/>
      <c r="D36" s="6"/>
      <c r="M36" s="71"/>
      <c r="N36" s="71"/>
      <c r="O36" s="71"/>
    </row>
    <row r="37" ht="15.75" customHeight="1">
      <c r="C37" s="6"/>
      <c r="D37" s="6"/>
      <c r="M37" s="71"/>
      <c r="N37" s="71"/>
      <c r="O37" s="71"/>
    </row>
    <row r="38" ht="15.75" customHeight="1">
      <c r="C38" s="6"/>
      <c r="D38" s="6"/>
      <c r="M38" s="71"/>
      <c r="N38" s="71"/>
      <c r="O38" s="71"/>
    </row>
    <row r="39" ht="15.75" customHeight="1">
      <c r="C39" s="6"/>
      <c r="D39" s="6"/>
      <c r="M39" s="71"/>
      <c r="N39" s="71"/>
      <c r="O39" s="71"/>
    </row>
    <row r="40" ht="15.75" customHeight="1">
      <c r="C40" s="6"/>
      <c r="D40" s="6"/>
      <c r="M40" s="71"/>
      <c r="N40" s="71"/>
      <c r="O40" s="71"/>
    </row>
    <row r="41" ht="15.75" customHeight="1">
      <c r="C41" s="6"/>
      <c r="D41" s="6"/>
      <c r="M41" s="71"/>
      <c r="N41" s="71"/>
      <c r="O41" s="71"/>
    </row>
    <row r="42" ht="15.75" customHeight="1">
      <c r="C42" s="6"/>
      <c r="D42" s="6"/>
      <c r="M42" s="71"/>
      <c r="N42" s="71"/>
      <c r="O42" s="71"/>
    </row>
    <row r="43" ht="15.75" customHeight="1">
      <c r="C43" s="6"/>
      <c r="D43" s="6"/>
      <c r="M43" s="71"/>
      <c r="N43" s="71"/>
      <c r="O43" s="71"/>
    </row>
    <row r="44" ht="15.75" customHeight="1">
      <c r="C44" s="6"/>
      <c r="D44" s="6"/>
      <c r="M44" s="71"/>
      <c r="N44" s="71"/>
      <c r="O44" s="71"/>
    </row>
    <row r="45" ht="15.75" customHeight="1">
      <c r="C45" s="6"/>
      <c r="D45" s="6"/>
      <c r="M45" s="71"/>
      <c r="N45" s="71"/>
      <c r="O45" s="71"/>
    </row>
    <row r="46" ht="15.75" customHeight="1">
      <c r="C46" s="6"/>
      <c r="D46" s="6"/>
      <c r="M46" s="71"/>
      <c r="N46" s="71"/>
      <c r="O46" s="71"/>
    </row>
    <row r="47" ht="15.75" customHeight="1">
      <c r="C47" s="6"/>
      <c r="D47" s="6"/>
      <c r="M47" s="71"/>
      <c r="N47" s="71"/>
      <c r="O47" s="71"/>
    </row>
    <row r="48" ht="15.75" customHeight="1">
      <c r="C48" s="6"/>
      <c r="D48" s="6"/>
      <c r="M48" s="71"/>
      <c r="N48" s="71"/>
      <c r="O48" s="71"/>
    </row>
    <row r="49" ht="15.75" customHeight="1">
      <c r="C49" s="6"/>
      <c r="D49" s="6"/>
      <c r="M49" s="71"/>
      <c r="N49" s="71"/>
      <c r="O49" s="71"/>
    </row>
    <row r="50" ht="15.75" customHeight="1">
      <c r="C50" s="6"/>
      <c r="D50" s="6"/>
      <c r="M50" s="71"/>
      <c r="N50" s="71"/>
      <c r="O50" s="71"/>
    </row>
    <row r="51" ht="15.75" customHeight="1">
      <c r="C51" s="6"/>
      <c r="D51" s="6"/>
      <c r="M51" s="71"/>
      <c r="N51" s="71"/>
      <c r="O51" s="71"/>
    </row>
    <row r="52" ht="15.75" customHeight="1">
      <c r="C52" s="6"/>
      <c r="D52" s="6"/>
      <c r="M52" s="71"/>
      <c r="N52" s="71"/>
      <c r="O52" s="71"/>
    </row>
    <row r="53" ht="15.75" customHeight="1">
      <c r="C53" s="6"/>
      <c r="D53" s="6"/>
      <c r="M53" s="71"/>
      <c r="N53" s="71"/>
      <c r="O53" s="71"/>
    </row>
    <row r="54" ht="15.75" customHeight="1">
      <c r="C54" s="6"/>
      <c r="D54" s="6"/>
      <c r="M54" s="71"/>
      <c r="N54" s="71"/>
      <c r="O54" s="71"/>
    </row>
    <row r="55" ht="15.75" customHeight="1">
      <c r="C55" s="6"/>
      <c r="D55" s="6"/>
      <c r="M55" s="71"/>
      <c r="N55" s="71"/>
      <c r="O55" s="71"/>
    </row>
    <row r="56" ht="15.75" customHeight="1">
      <c r="C56" s="6"/>
      <c r="D56" s="6"/>
      <c r="M56" s="71"/>
      <c r="N56" s="71"/>
      <c r="O56" s="71"/>
    </row>
    <row r="57" ht="15.75" customHeight="1">
      <c r="C57" s="6"/>
      <c r="D57" s="6"/>
      <c r="M57" s="71"/>
      <c r="N57" s="71"/>
      <c r="O57" s="71"/>
    </row>
    <row r="58" ht="15.75" customHeight="1">
      <c r="C58" s="6"/>
      <c r="D58" s="6"/>
      <c r="M58" s="71"/>
      <c r="N58" s="71"/>
      <c r="O58" s="71"/>
    </row>
    <row r="59" ht="15.75" customHeight="1">
      <c r="C59" s="6"/>
      <c r="D59" s="6"/>
      <c r="M59" s="71"/>
      <c r="N59" s="71"/>
      <c r="O59" s="71"/>
    </row>
    <row r="60" ht="15.75" customHeight="1">
      <c r="C60" s="6"/>
      <c r="D60" s="6"/>
      <c r="M60" s="71"/>
      <c r="N60" s="71"/>
      <c r="O60" s="71"/>
    </row>
    <row r="61" ht="15.75" customHeight="1">
      <c r="C61" s="6"/>
      <c r="D61" s="6"/>
      <c r="M61" s="71"/>
      <c r="N61" s="71"/>
      <c r="O61" s="71"/>
    </row>
    <row r="62" ht="15.75" customHeight="1">
      <c r="C62" s="6"/>
      <c r="D62" s="6"/>
      <c r="M62" s="71"/>
      <c r="N62" s="71"/>
      <c r="O62" s="71"/>
    </row>
    <row r="63" ht="15.75" customHeight="1">
      <c r="C63" s="6"/>
      <c r="D63" s="6"/>
      <c r="M63" s="71"/>
      <c r="N63" s="71"/>
      <c r="O63" s="71"/>
    </row>
    <row r="64" ht="15.75" customHeight="1">
      <c r="C64" s="6"/>
      <c r="D64" s="6"/>
      <c r="M64" s="71"/>
      <c r="N64" s="71"/>
      <c r="O64" s="71"/>
    </row>
    <row r="65" ht="15.75" customHeight="1">
      <c r="C65" s="6"/>
      <c r="D65" s="6"/>
      <c r="M65" s="71"/>
      <c r="N65" s="71"/>
      <c r="O65" s="71"/>
    </row>
    <row r="66" ht="15.75" customHeight="1">
      <c r="C66" s="6"/>
      <c r="D66" s="6"/>
      <c r="M66" s="71"/>
      <c r="N66" s="71"/>
      <c r="O66" s="71"/>
    </row>
    <row r="67" ht="15.75" customHeight="1">
      <c r="C67" s="6"/>
      <c r="D67" s="6"/>
      <c r="M67" s="71"/>
      <c r="N67" s="71"/>
      <c r="O67" s="71"/>
    </row>
    <row r="68" ht="15.75" customHeight="1">
      <c r="C68" s="6"/>
      <c r="D68" s="6"/>
      <c r="M68" s="71"/>
      <c r="N68" s="71"/>
      <c r="O68" s="71"/>
    </row>
    <row r="69" ht="15.75" customHeight="1">
      <c r="C69" s="6"/>
      <c r="D69" s="6"/>
      <c r="M69" s="71"/>
      <c r="N69" s="71"/>
      <c r="O69" s="71"/>
    </row>
    <row r="70" ht="15.75" customHeight="1">
      <c r="C70" s="6"/>
      <c r="D70" s="6"/>
      <c r="M70" s="71"/>
      <c r="N70" s="71"/>
      <c r="O70" s="71"/>
    </row>
    <row r="71" ht="15.75" customHeight="1">
      <c r="C71" s="6"/>
      <c r="D71" s="6"/>
      <c r="M71" s="71"/>
      <c r="N71" s="71"/>
      <c r="O71" s="71"/>
    </row>
    <row r="72" ht="15.75" customHeight="1">
      <c r="C72" s="6"/>
      <c r="D72" s="6"/>
      <c r="M72" s="71"/>
      <c r="N72" s="71"/>
      <c r="O72" s="71"/>
    </row>
    <row r="73" ht="15.75" customHeight="1">
      <c r="C73" s="6"/>
      <c r="D73" s="6"/>
      <c r="M73" s="71"/>
      <c r="N73" s="71"/>
      <c r="O73" s="71"/>
    </row>
    <row r="74" ht="15.75" customHeight="1">
      <c r="C74" s="6"/>
      <c r="D74" s="6"/>
      <c r="M74" s="71"/>
      <c r="N74" s="71"/>
      <c r="O74" s="71"/>
    </row>
    <row r="75" ht="15.75" customHeight="1">
      <c r="C75" s="6"/>
      <c r="D75" s="6"/>
      <c r="M75" s="71"/>
      <c r="N75" s="71"/>
      <c r="O75" s="71"/>
    </row>
    <row r="76" ht="15.75" customHeight="1">
      <c r="C76" s="6"/>
      <c r="D76" s="6"/>
      <c r="M76" s="71"/>
      <c r="N76" s="71"/>
      <c r="O76" s="71"/>
    </row>
    <row r="77" ht="15.75" customHeight="1">
      <c r="C77" s="6"/>
      <c r="D77" s="6"/>
      <c r="M77" s="71"/>
      <c r="N77" s="71"/>
      <c r="O77" s="71"/>
    </row>
    <row r="78" ht="15.75" customHeight="1">
      <c r="C78" s="6"/>
      <c r="D78" s="6"/>
      <c r="M78" s="71"/>
      <c r="N78" s="71"/>
      <c r="O78" s="71"/>
    </row>
    <row r="79" ht="15.75" customHeight="1">
      <c r="C79" s="6"/>
      <c r="D79" s="6"/>
      <c r="M79" s="71"/>
      <c r="N79" s="71"/>
      <c r="O79" s="71"/>
    </row>
    <row r="80" ht="15.75" customHeight="1">
      <c r="C80" s="6"/>
      <c r="D80" s="6"/>
      <c r="M80" s="71"/>
      <c r="N80" s="71"/>
      <c r="O80" s="71"/>
    </row>
    <row r="81" ht="15.75" customHeight="1">
      <c r="C81" s="6"/>
      <c r="D81" s="6"/>
      <c r="M81" s="71"/>
      <c r="N81" s="71"/>
      <c r="O81" s="71"/>
    </row>
    <row r="82" ht="15.75" customHeight="1">
      <c r="C82" s="6"/>
      <c r="D82" s="6"/>
      <c r="M82" s="71"/>
      <c r="N82" s="71"/>
      <c r="O82" s="71"/>
    </row>
    <row r="83" ht="15.75" customHeight="1">
      <c r="C83" s="6"/>
      <c r="D83" s="6"/>
      <c r="M83" s="71"/>
      <c r="N83" s="71"/>
      <c r="O83" s="71"/>
    </row>
    <row r="84" ht="15.75" customHeight="1">
      <c r="C84" s="6"/>
      <c r="D84" s="6"/>
      <c r="M84" s="71"/>
      <c r="N84" s="71"/>
      <c r="O84" s="71"/>
    </row>
    <row r="85" ht="15.75" customHeight="1">
      <c r="C85" s="6"/>
      <c r="D85" s="6"/>
      <c r="M85" s="71"/>
      <c r="N85" s="71"/>
      <c r="O85" s="71"/>
    </row>
    <row r="86" ht="15.75" customHeight="1">
      <c r="C86" s="6"/>
      <c r="D86" s="6"/>
      <c r="M86" s="71"/>
      <c r="N86" s="71"/>
      <c r="O86" s="71"/>
    </row>
    <row r="87" ht="15.75" customHeight="1">
      <c r="C87" s="6"/>
      <c r="D87" s="6"/>
      <c r="M87" s="71"/>
      <c r="N87" s="71"/>
      <c r="O87" s="71"/>
    </row>
    <row r="88" ht="15.75" customHeight="1">
      <c r="C88" s="6"/>
      <c r="D88" s="6"/>
      <c r="M88" s="71"/>
      <c r="N88" s="71"/>
      <c r="O88" s="71"/>
    </row>
    <row r="89" ht="15.75" customHeight="1">
      <c r="C89" s="6"/>
      <c r="D89" s="6"/>
      <c r="M89" s="71"/>
      <c r="N89" s="71"/>
      <c r="O89" s="71"/>
    </row>
    <row r="90" ht="15.75" customHeight="1">
      <c r="C90" s="6"/>
      <c r="D90" s="6"/>
      <c r="M90" s="71"/>
      <c r="N90" s="71"/>
      <c r="O90" s="71"/>
    </row>
    <row r="91" ht="15.75" customHeight="1">
      <c r="C91" s="6"/>
      <c r="D91" s="6"/>
      <c r="M91" s="71"/>
      <c r="N91" s="71"/>
      <c r="O91" s="71"/>
    </row>
    <row r="92" ht="15.75" customHeight="1">
      <c r="C92" s="6"/>
      <c r="D92" s="6"/>
      <c r="M92" s="71"/>
      <c r="N92" s="71"/>
      <c r="O92" s="71"/>
    </row>
    <row r="93" ht="15.75" customHeight="1">
      <c r="C93" s="6"/>
      <c r="D93" s="6"/>
      <c r="M93" s="71"/>
      <c r="N93" s="71"/>
      <c r="O93" s="71"/>
    </row>
    <row r="94" ht="15.75" customHeight="1">
      <c r="C94" s="6"/>
      <c r="D94" s="6"/>
      <c r="M94" s="71"/>
      <c r="N94" s="71"/>
      <c r="O94" s="71"/>
    </row>
    <row r="95" ht="15.75" customHeight="1">
      <c r="C95" s="6"/>
      <c r="D95" s="6"/>
      <c r="M95" s="71"/>
      <c r="N95" s="71"/>
      <c r="O95" s="71"/>
    </row>
    <row r="96" ht="15.75" customHeight="1">
      <c r="C96" s="6"/>
      <c r="D96" s="6"/>
      <c r="M96" s="71"/>
      <c r="N96" s="71"/>
      <c r="O96" s="71"/>
    </row>
    <row r="97" ht="15.75" customHeight="1">
      <c r="C97" s="6"/>
      <c r="D97" s="6"/>
      <c r="M97" s="71"/>
      <c r="N97" s="71"/>
      <c r="O97" s="71"/>
    </row>
    <row r="98" ht="15.75" customHeight="1">
      <c r="C98" s="6"/>
      <c r="D98" s="6"/>
      <c r="M98" s="71"/>
      <c r="N98" s="71"/>
      <c r="O98" s="71"/>
    </row>
    <row r="99" ht="15.75" customHeight="1">
      <c r="C99" s="6"/>
      <c r="D99" s="6"/>
      <c r="M99" s="71"/>
      <c r="N99" s="71"/>
      <c r="O99" s="71"/>
    </row>
    <row r="100" ht="15.75" customHeight="1">
      <c r="C100" s="6"/>
      <c r="D100" s="6"/>
      <c r="M100" s="71"/>
      <c r="N100" s="71"/>
      <c r="O100" s="71"/>
    </row>
    <row r="101" ht="15.75" customHeight="1">
      <c r="C101" s="6"/>
      <c r="D101" s="6"/>
      <c r="M101" s="71"/>
      <c r="N101" s="71"/>
      <c r="O101" s="71"/>
    </row>
    <row r="102" ht="15.75" customHeight="1">
      <c r="C102" s="6"/>
      <c r="D102" s="6"/>
      <c r="M102" s="71"/>
      <c r="N102" s="71"/>
      <c r="O102" s="71"/>
    </row>
    <row r="103" ht="15.75" customHeight="1">
      <c r="C103" s="6"/>
      <c r="D103" s="6"/>
      <c r="M103" s="71"/>
      <c r="N103" s="71"/>
      <c r="O103" s="71"/>
    </row>
    <row r="104" ht="15.75" customHeight="1">
      <c r="C104" s="6"/>
      <c r="D104" s="6"/>
      <c r="M104" s="71"/>
      <c r="N104" s="71"/>
      <c r="O104" s="71"/>
    </row>
    <row r="105" ht="15.75" customHeight="1">
      <c r="C105" s="6"/>
      <c r="D105" s="6"/>
      <c r="M105" s="71"/>
      <c r="N105" s="71"/>
      <c r="O105" s="71"/>
    </row>
    <row r="106" ht="15.75" customHeight="1">
      <c r="C106" s="6"/>
      <c r="D106" s="6"/>
      <c r="M106" s="71"/>
      <c r="N106" s="71"/>
      <c r="O106" s="71"/>
    </row>
    <row r="107" ht="15.75" customHeight="1">
      <c r="C107" s="6"/>
      <c r="D107" s="6"/>
      <c r="M107" s="71"/>
      <c r="N107" s="71"/>
      <c r="O107" s="71"/>
    </row>
    <row r="108" ht="15.75" customHeight="1">
      <c r="C108" s="6"/>
      <c r="D108" s="6"/>
      <c r="M108" s="71"/>
      <c r="N108" s="71"/>
      <c r="O108" s="71"/>
    </row>
    <row r="109" ht="15.75" customHeight="1">
      <c r="C109" s="6"/>
      <c r="D109" s="6"/>
      <c r="M109" s="71"/>
      <c r="N109" s="71"/>
      <c r="O109" s="71"/>
    </row>
    <row r="110" ht="15.75" customHeight="1">
      <c r="C110" s="6"/>
      <c r="D110" s="6"/>
      <c r="M110" s="71"/>
      <c r="N110" s="71"/>
      <c r="O110" s="71"/>
    </row>
    <row r="111" ht="15.75" customHeight="1">
      <c r="C111" s="6"/>
      <c r="D111" s="6"/>
      <c r="M111" s="71"/>
      <c r="N111" s="71"/>
      <c r="O111" s="71"/>
    </row>
    <row r="112" ht="15.75" customHeight="1">
      <c r="C112" s="6"/>
      <c r="D112" s="6"/>
      <c r="M112" s="71"/>
      <c r="N112" s="71"/>
      <c r="O112" s="71"/>
    </row>
    <row r="113" ht="15.75" customHeight="1">
      <c r="C113" s="6"/>
      <c r="D113" s="6"/>
      <c r="M113" s="71"/>
      <c r="N113" s="71"/>
      <c r="O113" s="71"/>
    </row>
    <row r="114" ht="15.75" customHeight="1">
      <c r="C114" s="6"/>
      <c r="D114" s="6"/>
      <c r="M114" s="71"/>
      <c r="N114" s="71"/>
      <c r="O114" s="71"/>
    </row>
    <row r="115" ht="15.75" customHeight="1">
      <c r="C115" s="6"/>
      <c r="D115" s="6"/>
      <c r="M115" s="71"/>
      <c r="N115" s="71"/>
      <c r="O115" s="71"/>
    </row>
    <row r="116" ht="15.75" customHeight="1">
      <c r="C116" s="6"/>
      <c r="D116" s="6"/>
      <c r="M116" s="71"/>
      <c r="N116" s="71"/>
      <c r="O116" s="71"/>
    </row>
    <row r="117" ht="15.75" customHeight="1">
      <c r="C117" s="6"/>
      <c r="D117" s="6"/>
      <c r="M117" s="71"/>
      <c r="N117" s="71"/>
      <c r="O117" s="71"/>
    </row>
    <row r="118" ht="15.75" customHeight="1">
      <c r="C118" s="6"/>
      <c r="D118" s="6"/>
      <c r="M118" s="71"/>
      <c r="N118" s="71"/>
      <c r="O118" s="71"/>
    </row>
    <row r="119" ht="15.75" customHeight="1">
      <c r="C119" s="6"/>
      <c r="D119" s="6"/>
      <c r="M119" s="71"/>
      <c r="N119" s="71"/>
      <c r="O119" s="71"/>
    </row>
    <row r="120" ht="15.75" customHeight="1">
      <c r="C120" s="6"/>
      <c r="D120" s="6"/>
      <c r="M120" s="71"/>
      <c r="N120" s="71"/>
      <c r="O120" s="71"/>
    </row>
    <row r="121" ht="15.75" customHeight="1">
      <c r="C121" s="6"/>
      <c r="D121" s="6"/>
      <c r="M121" s="71"/>
      <c r="N121" s="71"/>
      <c r="O121" s="71"/>
    </row>
    <row r="122" ht="15.75" customHeight="1">
      <c r="C122" s="6"/>
      <c r="D122" s="6"/>
      <c r="M122" s="71"/>
      <c r="N122" s="71"/>
      <c r="O122" s="71"/>
    </row>
    <row r="123" ht="15.75" customHeight="1">
      <c r="C123" s="6"/>
      <c r="D123" s="6"/>
      <c r="M123" s="71"/>
      <c r="N123" s="71"/>
      <c r="O123" s="71"/>
    </row>
    <row r="124" ht="15.75" customHeight="1">
      <c r="C124" s="6"/>
      <c r="D124" s="6"/>
      <c r="M124" s="71"/>
      <c r="N124" s="71"/>
      <c r="O124" s="71"/>
    </row>
    <row r="125" ht="15.75" customHeight="1">
      <c r="C125" s="6"/>
      <c r="D125" s="6"/>
      <c r="M125" s="71"/>
      <c r="N125" s="71"/>
      <c r="O125" s="71"/>
    </row>
    <row r="126" ht="15.75" customHeight="1">
      <c r="C126" s="6"/>
      <c r="D126" s="6"/>
      <c r="M126" s="71"/>
      <c r="N126" s="71"/>
      <c r="O126" s="71"/>
    </row>
    <row r="127" ht="15.75" customHeight="1">
      <c r="C127" s="6"/>
      <c r="D127" s="6"/>
      <c r="M127" s="71"/>
      <c r="N127" s="71"/>
      <c r="O127" s="71"/>
    </row>
    <row r="128" ht="15.75" customHeight="1">
      <c r="C128" s="6"/>
      <c r="D128" s="6"/>
      <c r="M128" s="71"/>
      <c r="N128" s="71"/>
      <c r="O128" s="71"/>
    </row>
    <row r="129" ht="15.75" customHeight="1">
      <c r="C129" s="6"/>
      <c r="D129" s="6"/>
      <c r="M129" s="71"/>
      <c r="N129" s="71"/>
      <c r="O129" s="71"/>
    </row>
    <row r="130" ht="15.75" customHeight="1">
      <c r="C130" s="6"/>
      <c r="D130" s="6"/>
      <c r="M130" s="71"/>
      <c r="N130" s="71"/>
      <c r="O130" s="71"/>
    </row>
    <row r="131" ht="15.75" customHeight="1">
      <c r="C131" s="6"/>
      <c r="D131" s="6"/>
      <c r="M131" s="71"/>
      <c r="N131" s="71"/>
      <c r="O131" s="71"/>
    </row>
    <row r="132" ht="15.75" customHeight="1">
      <c r="C132" s="6"/>
      <c r="D132" s="6"/>
      <c r="M132" s="71"/>
      <c r="N132" s="71"/>
      <c r="O132" s="71"/>
    </row>
    <row r="133" ht="15.75" customHeight="1">
      <c r="C133" s="6"/>
      <c r="D133" s="6"/>
      <c r="M133" s="71"/>
      <c r="N133" s="71"/>
      <c r="O133" s="71"/>
    </row>
    <row r="134" ht="15.75" customHeight="1">
      <c r="C134" s="6"/>
      <c r="D134" s="6"/>
      <c r="M134" s="71"/>
      <c r="N134" s="71"/>
      <c r="O134" s="71"/>
    </row>
    <row r="135" ht="15.75" customHeight="1">
      <c r="C135" s="6"/>
      <c r="D135" s="6"/>
      <c r="M135" s="71"/>
      <c r="N135" s="71"/>
      <c r="O135" s="71"/>
    </row>
    <row r="136" ht="15.75" customHeight="1">
      <c r="C136" s="6"/>
      <c r="D136" s="6"/>
      <c r="M136" s="71"/>
      <c r="N136" s="71"/>
      <c r="O136" s="71"/>
    </row>
    <row r="137" ht="15.75" customHeight="1">
      <c r="C137" s="6"/>
      <c r="D137" s="6"/>
      <c r="M137" s="71"/>
      <c r="N137" s="71"/>
      <c r="O137" s="71"/>
    </row>
    <row r="138" ht="15.75" customHeight="1">
      <c r="C138" s="6"/>
      <c r="D138" s="6"/>
      <c r="M138" s="71"/>
      <c r="N138" s="71"/>
      <c r="O138" s="71"/>
    </row>
    <row r="139" ht="15.75" customHeight="1">
      <c r="C139" s="6"/>
      <c r="D139" s="6"/>
      <c r="M139" s="71"/>
      <c r="N139" s="71"/>
      <c r="O139" s="71"/>
    </row>
    <row r="140" ht="15.75" customHeight="1">
      <c r="C140" s="6"/>
      <c r="D140" s="6"/>
      <c r="M140" s="71"/>
      <c r="N140" s="71"/>
      <c r="O140" s="71"/>
    </row>
    <row r="141" ht="15.75" customHeight="1">
      <c r="C141" s="6"/>
      <c r="D141" s="6"/>
      <c r="M141" s="71"/>
      <c r="N141" s="71"/>
      <c r="O141" s="71"/>
    </row>
    <row r="142" ht="15.75" customHeight="1">
      <c r="C142" s="6"/>
      <c r="D142" s="6"/>
      <c r="M142" s="71"/>
      <c r="N142" s="71"/>
      <c r="O142" s="71"/>
    </row>
    <row r="143" ht="15.75" customHeight="1">
      <c r="C143" s="6"/>
      <c r="D143" s="6"/>
      <c r="M143" s="71"/>
      <c r="N143" s="71"/>
      <c r="O143" s="71"/>
    </row>
    <row r="144" ht="15.75" customHeight="1">
      <c r="C144" s="6"/>
      <c r="D144" s="6"/>
      <c r="M144" s="71"/>
      <c r="N144" s="71"/>
      <c r="O144" s="71"/>
    </row>
    <row r="145" ht="15.75" customHeight="1">
      <c r="C145" s="6"/>
      <c r="D145" s="6"/>
      <c r="M145" s="71"/>
      <c r="N145" s="71"/>
      <c r="O145" s="71"/>
    </row>
    <row r="146" ht="15.75" customHeight="1">
      <c r="C146" s="6"/>
      <c r="D146" s="6"/>
      <c r="M146" s="71"/>
      <c r="N146" s="71"/>
      <c r="O146" s="71"/>
    </row>
    <row r="147" ht="15.75" customHeight="1">
      <c r="C147" s="6"/>
      <c r="D147" s="6"/>
      <c r="M147" s="71"/>
      <c r="N147" s="71"/>
      <c r="O147" s="71"/>
    </row>
    <row r="148" ht="15.75" customHeight="1">
      <c r="C148" s="6"/>
      <c r="D148" s="6"/>
      <c r="M148" s="71"/>
      <c r="N148" s="71"/>
      <c r="O148" s="71"/>
    </row>
    <row r="149" ht="15.75" customHeight="1">
      <c r="C149" s="6"/>
      <c r="D149" s="6"/>
      <c r="M149" s="71"/>
      <c r="N149" s="71"/>
      <c r="O149" s="71"/>
    </row>
    <row r="150" ht="15.75" customHeight="1">
      <c r="C150" s="6"/>
      <c r="D150" s="6"/>
      <c r="M150" s="71"/>
      <c r="N150" s="71"/>
      <c r="O150" s="71"/>
    </row>
    <row r="151" ht="15.75" customHeight="1">
      <c r="C151" s="6"/>
      <c r="D151" s="6"/>
      <c r="M151" s="71"/>
      <c r="N151" s="71"/>
      <c r="O151" s="71"/>
    </row>
    <row r="152" ht="15.75" customHeight="1">
      <c r="C152" s="6"/>
      <c r="D152" s="6"/>
      <c r="M152" s="71"/>
      <c r="N152" s="71"/>
      <c r="O152" s="71"/>
    </row>
    <row r="153" ht="15.75" customHeight="1">
      <c r="C153" s="6"/>
      <c r="D153" s="6"/>
      <c r="M153" s="71"/>
      <c r="N153" s="71"/>
      <c r="O153" s="71"/>
    </row>
    <row r="154" ht="15.75" customHeight="1">
      <c r="C154" s="6"/>
      <c r="D154" s="6"/>
      <c r="M154" s="71"/>
      <c r="N154" s="71"/>
      <c r="O154" s="71"/>
    </row>
    <row r="155" ht="15.75" customHeight="1">
      <c r="C155" s="6"/>
      <c r="D155" s="6"/>
      <c r="M155" s="71"/>
      <c r="N155" s="71"/>
      <c r="O155" s="71"/>
    </row>
    <row r="156" ht="15.75" customHeight="1">
      <c r="C156" s="6"/>
      <c r="D156" s="6"/>
      <c r="M156" s="71"/>
      <c r="N156" s="71"/>
      <c r="O156" s="71"/>
    </row>
    <row r="157" ht="15.75" customHeight="1">
      <c r="C157" s="6"/>
      <c r="D157" s="6"/>
      <c r="M157" s="71"/>
      <c r="N157" s="71"/>
      <c r="O157" s="71"/>
    </row>
    <row r="158" ht="15.75" customHeight="1">
      <c r="C158" s="6"/>
      <c r="D158" s="6"/>
      <c r="M158" s="71"/>
      <c r="N158" s="71"/>
      <c r="O158" s="71"/>
    </row>
    <row r="159" ht="15.75" customHeight="1">
      <c r="C159" s="6"/>
      <c r="D159" s="6"/>
      <c r="M159" s="71"/>
      <c r="N159" s="71"/>
      <c r="O159" s="71"/>
    </row>
    <row r="160" ht="15.75" customHeight="1">
      <c r="C160" s="6"/>
      <c r="D160" s="6"/>
      <c r="M160" s="71"/>
      <c r="N160" s="71"/>
      <c r="O160" s="71"/>
    </row>
    <row r="161" ht="15.75" customHeight="1">
      <c r="C161" s="6"/>
      <c r="D161" s="6"/>
      <c r="M161" s="71"/>
      <c r="N161" s="71"/>
      <c r="O161" s="71"/>
    </row>
    <row r="162" ht="15.75" customHeight="1">
      <c r="C162" s="6"/>
      <c r="D162" s="6"/>
      <c r="M162" s="71"/>
      <c r="N162" s="71"/>
      <c r="O162" s="71"/>
    </row>
    <row r="163" ht="15.75" customHeight="1">
      <c r="C163" s="6"/>
      <c r="D163" s="6"/>
      <c r="M163" s="71"/>
      <c r="N163" s="71"/>
      <c r="O163" s="71"/>
    </row>
    <row r="164" ht="15.75" customHeight="1">
      <c r="C164" s="6"/>
      <c r="D164" s="6"/>
      <c r="M164" s="71"/>
      <c r="N164" s="71"/>
      <c r="O164" s="71"/>
    </row>
    <row r="165" ht="15.75" customHeight="1">
      <c r="C165" s="6"/>
      <c r="D165" s="6"/>
      <c r="M165" s="71"/>
      <c r="N165" s="71"/>
      <c r="O165" s="71"/>
    </row>
    <row r="166" ht="15.75" customHeight="1">
      <c r="C166" s="6"/>
      <c r="D166" s="6"/>
      <c r="M166" s="71"/>
      <c r="N166" s="71"/>
      <c r="O166" s="71"/>
    </row>
    <row r="167" ht="15.75" customHeight="1">
      <c r="C167" s="6"/>
      <c r="D167" s="6"/>
      <c r="M167" s="71"/>
      <c r="N167" s="71"/>
      <c r="O167" s="71"/>
    </row>
    <row r="168" ht="15.75" customHeight="1">
      <c r="C168" s="6"/>
      <c r="D168" s="6"/>
      <c r="M168" s="71"/>
      <c r="N168" s="71"/>
      <c r="O168" s="71"/>
    </row>
    <row r="169" ht="15.75" customHeight="1">
      <c r="C169" s="6"/>
      <c r="D169" s="6"/>
      <c r="M169" s="71"/>
      <c r="N169" s="71"/>
      <c r="O169" s="71"/>
    </row>
    <row r="170" ht="15.75" customHeight="1">
      <c r="C170" s="6"/>
      <c r="D170" s="6"/>
      <c r="M170" s="71"/>
      <c r="N170" s="71"/>
      <c r="O170" s="71"/>
    </row>
    <row r="171" ht="15.75" customHeight="1">
      <c r="C171" s="6"/>
      <c r="D171" s="6"/>
      <c r="M171" s="71"/>
      <c r="N171" s="71"/>
      <c r="O171" s="71"/>
    </row>
    <row r="172" ht="15.75" customHeight="1">
      <c r="C172" s="6"/>
      <c r="D172" s="6"/>
      <c r="M172" s="71"/>
      <c r="N172" s="71"/>
      <c r="O172" s="71"/>
    </row>
    <row r="173" ht="15.75" customHeight="1">
      <c r="C173" s="6"/>
      <c r="D173" s="6"/>
      <c r="M173" s="71"/>
      <c r="N173" s="71"/>
      <c r="O173" s="71"/>
    </row>
    <row r="174" ht="15.75" customHeight="1">
      <c r="C174" s="6"/>
      <c r="D174" s="6"/>
      <c r="M174" s="71"/>
      <c r="N174" s="71"/>
      <c r="O174" s="71"/>
    </row>
    <row r="175" ht="15.75" customHeight="1">
      <c r="C175" s="6"/>
      <c r="D175" s="6"/>
      <c r="M175" s="71"/>
      <c r="N175" s="71"/>
      <c r="O175" s="71"/>
    </row>
    <row r="176" ht="15.75" customHeight="1">
      <c r="C176" s="6"/>
      <c r="D176" s="6"/>
      <c r="M176" s="71"/>
      <c r="N176" s="71"/>
      <c r="O176" s="71"/>
    </row>
    <row r="177" ht="15.75" customHeight="1">
      <c r="C177" s="6"/>
      <c r="D177" s="6"/>
      <c r="M177" s="71"/>
      <c r="N177" s="71"/>
      <c r="O177" s="71"/>
    </row>
    <row r="178" ht="15.75" customHeight="1">
      <c r="C178" s="6"/>
      <c r="D178" s="6"/>
      <c r="M178" s="71"/>
      <c r="N178" s="71"/>
      <c r="O178" s="71"/>
    </row>
    <row r="179" ht="15.75" customHeight="1">
      <c r="C179" s="6"/>
      <c r="D179" s="6"/>
      <c r="M179" s="71"/>
      <c r="N179" s="71"/>
      <c r="O179" s="71"/>
    </row>
    <row r="180" ht="15.75" customHeight="1">
      <c r="C180" s="6"/>
      <c r="D180" s="6"/>
      <c r="M180" s="71"/>
      <c r="N180" s="71"/>
      <c r="O180" s="71"/>
    </row>
    <row r="181" ht="15.75" customHeight="1">
      <c r="C181" s="6"/>
      <c r="D181" s="6"/>
      <c r="M181" s="71"/>
      <c r="N181" s="71"/>
      <c r="O181" s="71"/>
    </row>
    <row r="182" ht="15.75" customHeight="1">
      <c r="C182" s="6"/>
      <c r="D182" s="6"/>
      <c r="M182" s="71"/>
      <c r="N182" s="71"/>
      <c r="O182" s="71"/>
    </row>
    <row r="183" ht="15.75" customHeight="1">
      <c r="C183" s="6"/>
      <c r="D183" s="6"/>
      <c r="M183" s="71"/>
      <c r="N183" s="71"/>
      <c r="O183" s="71"/>
    </row>
    <row r="184" ht="15.75" customHeight="1">
      <c r="C184" s="6"/>
      <c r="D184" s="6"/>
      <c r="M184" s="71"/>
      <c r="N184" s="71"/>
      <c r="O184" s="71"/>
    </row>
    <row r="185" ht="15.75" customHeight="1">
      <c r="C185" s="6"/>
      <c r="D185" s="6"/>
      <c r="M185" s="71"/>
      <c r="N185" s="71"/>
      <c r="O185" s="71"/>
    </row>
    <row r="186" ht="15.75" customHeight="1">
      <c r="C186" s="6"/>
      <c r="D186" s="6"/>
      <c r="M186" s="71"/>
      <c r="N186" s="71"/>
      <c r="O186" s="71"/>
    </row>
    <row r="187" ht="15.75" customHeight="1">
      <c r="C187" s="6"/>
      <c r="D187" s="6"/>
      <c r="M187" s="71"/>
      <c r="N187" s="71"/>
      <c r="O187" s="71"/>
    </row>
    <row r="188" ht="15.75" customHeight="1">
      <c r="C188" s="6"/>
      <c r="D188" s="6"/>
      <c r="M188" s="71"/>
      <c r="N188" s="71"/>
      <c r="O188" s="71"/>
    </row>
    <row r="189" ht="15.75" customHeight="1">
      <c r="C189" s="6"/>
      <c r="D189" s="6"/>
      <c r="M189" s="71"/>
      <c r="N189" s="71"/>
      <c r="O189" s="71"/>
    </row>
    <row r="190" ht="15.75" customHeight="1">
      <c r="C190" s="6"/>
      <c r="D190" s="6"/>
      <c r="M190" s="71"/>
      <c r="N190" s="71"/>
      <c r="O190" s="71"/>
    </row>
    <row r="191" ht="15.75" customHeight="1">
      <c r="C191" s="6"/>
      <c r="D191" s="6"/>
      <c r="M191" s="71"/>
      <c r="N191" s="71"/>
      <c r="O191" s="71"/>
    </row>
    <row r="192" ht="15.75" customHeight="1">
      <c r="C192" s="6"/>
      <c r="D192" s="6"/>
      <c r="M192" s="71"/>
      <c r="N192" s="71"/>
      <c r="O192" s="71"/>
    </row>
    <row r="193" ht="15.75" customHeight="1">
      <c r="C193" s="6"/>
      <c r="D193" s="6"/>
      <c r="M193" s="71"/>
      <c r="N193" s="71"/>
      <c r="O193" s="71"/>
    </row>
    <row r="194" ht="15.75" customHeight="1">
      <c r="C194" s="6"/>
      <c r="D194" s="6"/>
      <c r="M194" s="71"/>
      <c r="N194" s="71"/>
      <c r="O194" s="71"/>
    </row>
    <row r="195" ht="15.75" customHeight="1">
      <c r="C195" s="6"/>
      <c r="D195" s="6"/>
      <c r="M195" s="71"/>
      <c r="N195" s="71"/>
      <c r="O195" s="71"/>
    </row>
    <row r="196" ht="15.75" customHeight="1">
      <c r="C196" s="6"/>
      <c r="D196" s="6"/>
      <c r="M196" s="71"/>
      <c r="N196" s="71"/>
      <c r="O196" s="71"/>
    </row>
    <row r="197" ht="15.75" customHeight="1">
      <c r="C197" s="6"/>
      <c r="D197" s="6"/>
      <c r="M197" s="71"/>
      <c r="N197" s="71"/>
      <c r="O197" s="71"/>
    </row>
    <row r="198" ht="15.75" customHeight="1">
      <c r="C198" s="6"/>
      <c r="D198" s="6"/>
      <c r="M198" s="71"/>
      <c r="N198" s="71"/>
      <c r="O198" s="71"/>
    </row>
    <row r="199" ht="15.75" customHeight="1">
      <c r="C199" s="6"/>
      <c r="D199" s="6"/>
      <c r="M199" s="71"/>
      <c r="N199" s="71"/>
      <c r="O199" s="71"/>
    </row>
    <row r="200" ht="15.75" customHeight="1">
      <c r="C200" s="6"/>
      <c r="D200" s="6"/>
      <c r="M200" s="71"/>
      <c r="N200" s="71"/>
      <c r="O200" s="71"/>
    </row>
    <row r="201" ht="15.75" customHeight="1">
      <c r="C201" s="6"/>
      <c r="D201" s="6"/>
      <c r="M201" s="71"/>
      <c r="N201" s="71"/>
      <c r="O201" s="71"/>
    </row>
    <row r="202" ht="15.75" customHeight="1">
      <c r="C202" s="6"/>
      <c r="D202" s="6"/>
      <c r="M202" s="71"/>
      <c r="N202" s="71"/>
      <c r="O202" s="71"/>
    </row>
    <row r="203" ht="15.75" customHeight="1">
      <c r="C203" s="6"/>
      <c r="D203" s="6"/>
      <c r="M203" s="71"/>
      <c r="N203" s="71"/>
      <c r="O203" s="71"/>
    </row>
    <row r="204" ht="15.75" customHeight="1">
      <c r="C204" s="6"/>
      <c r="D204" s="6"/>
      <c r="M204" s="71"/>
      <c r="N204" s="71"/>
      <c r="O204" s="71"/>
    </row>
    <row r="205" ht="15.75" customHeight="1">
      <c r="C205" s="6"/>
      <c r="D205" s="6"/>
      <c r="M205" s="71"/>
      <c r="N205" s="71"/>
      <c r="O205" s="71"/>
    </row>
    <row r="206" ht="15.75" customHeight="1">
      <c r="C206" s="6"/>
      <c r="D206" s="6"/>
      <c r="M206" s="71"/>
      <c r="N206" s="71"/>
      <c r="O206" s="71"/>
    </row>
    <row r="207" ht="15.75" customHeight="1">
      <c r="C207" s="6"/>
      <c r="D207" s="6"/>
      <c r="M207" s="71"/>
      <c r="N207" s="71"/>
      <c r="O207" s="71"/>
    </row>
    <row r="208" ht="15.75" customHeight="1">
      <c r="C208" s="6"/>
      <c r="D208" s="6"/>
      <c r="M208" s="71"/>
      <c r="N208" s="71"/>
      <c r="O208" s="71"/>
    </row>
    <row r="209" ht="15.75" customHeight="1">
      <c r="C209" s="6"/>
      <c r="D209" s="6"/>
      <c r="M209" s="71"/>
      <c r="N209" s="71"/>
      <c r="O209" s="71"/>
    </row>
    <row r="210" ht="15.75" customHeight="1">
      <c r="C210" s="6"/>
      <c r="D210" s="6"/>
      <c r="M210" s="71"/>
      <c r="N210" s="71"/>
      <c r="O210" s="71"/>
    </row>
    <row r="211" ht="15.75" customHeight="1">
      <c r="C211" s="6"/>
      <c r="D211" s="6"/>
      <c r="M211" s="71"/>
      <c r="N211" s="71"/>
      <c r="O211" s="71"/>
    </row>
    <row r="212" ht="15.75" customHeight="1">
      <c r="C212" s="6"/>
      <c r="D212" s="6"/>
      <c r="M212" s="71"/>
      <c r="N212" s="71"/>
      <c r="O212" s="71"/>
    </row>
    <row r="213" ht="15.75" customHeight="1">
      <c r="C213" s="6"/>
      <c r="D213" s="6"/>
      <c r="M213" s="71"/>
      <c r="N213" s="71"/>
      <c r="O213" s="71"/>
    </row>
    <row r="214" ht="15.75" customHeight="1">
      <c r="C214" s="6"/>
      <c r="D214" s="6"/>
      <c r="M214" s="71"/>
      <c r="N214" s="71"/>
      <c r="O214" s="71"/>
    </row>
    <row r="215" ht="15.75" customHeight="1">
      <c r="C215" s="6"/>
      <c r="D215" s="6"/>
      <c r="M215" s="71"/>
      <c r="N215" s="71"/>
      <c r="O215" s="71"/>
    </row>
    <row r="216" ht="15.75" customHeight="1">
      <c r="C216" s="6"/>
      <c r="D216" s="6"/>
      <c r="M216" s="71"/>
      <c r="N216" s="71"/>
      <c r="O216" s="71"/>
    </row>
    <row r="217" ht="15.75" customHeight="1">
      <c r="C217" s="6"/>
      <c r="D217" s="6"/>
      <c r="M217" s="71"/>
      <c r="N217" s="71"/>
      <c r="O217" s="71"/>
    </row>
    <row r="218" ht="15.75" customHeight="1">
      <c r="C218" s="6"/>
      <c r="D218" s="6"/>
      <c r="M218" s="71"/>
      <c r="N218" s="71"/>
      <c r="O218" s="71"/>
    </row>
    <row r="219" ht="15.75" customHeight="1">
      <c r="C219" s="6"/>
      <c r="D219" s="6"/>
      <c r="M219" s="71"/>
      <c r="N219" s="71"/>
      <c r="O219" s="71"/>
    </row>
    <row r="220" ht="15.75" customHeight="1">
      <c r="C220" s="6"/>
      <c r="D220" s="6"/>
      <c r="M220" s="71"/>
      <c r="N220" s="71"/>
      <c r="O220" s="71"/>
    </row>
    <row r="221" ht="15.75" customHeight="1">
      <c r="C221" s="6"/>
      <c r="D221" s="6"/>
      <c r="M221" s="71"/>
      <c r="N221" s="71"/>
      <c r="O221" s="71"/>
    </row>
    <row r="222" ht="15.75" customHeight="1">
      <c r="C222" s="6"/>
      <c r="D222" s="6"/>
      <c r="M222" s="71"/>
      <c r="N222" s="71"/>
      <c r="O222" s="71"/>
    </row>
    <row r="223" ht="15.75" customHeight="1">
      <c r="C223" s="6"/>
      <c r="D223" s="6"/>
      <c r="M223" s="71"/>
      <c r="N223" s="71"/>
      <c r="O223" s="71"/>
    </row>
    <row r="224" ht="15.75" customHeight="1">
      <c r="C224" s="6"/>
      <c r="D224" s="6"/>
      <c r="M224" s="71"/>
      <c r="N224" s="71"/>
      <c r="O224" s="71"/>
    </row>
    <row r="225" ht="15.75" customHeight="1">
      <c r="C225" s="6"/>
      <c r="D225" s="6"/>
      <c r="M225" s="71"/>
      <c r="N225" s="71"/>
      <c r="O225" s="71"/>
    </row>
    <row r="226" ht="15.75" customHeight="1">
      <c r="C226" s="6"/>
      <c r="D226" s="6"/>
      <c r="M226" s="71"/>
      <c r="N226" s="71"/>
      <c r="O226" s="71"/>
    </row>
    <row r="227" ht="15.75" customHeight="1">
      <c r="C227" s="6"/>
      <c r="D227" s="6"/>
      <c r="M227" s="71"/>
      <c r="N227" s="71"/>
      <c r="O227" s="71"/>
    </row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">
    <mergeCell ref="A1:C1"/>
    <mergeCell ref="A2:C2"/>
  </mergeCells>
  <printOptions gridLines="1"/>
  <pageMargins bottom="0.75" footer="0.0" header="0.0" left="0.7" right="0.7" top="0.75"/>
  <pageSetup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57"/>
    <col customWidth="1" min="2" max="2" width="17.43"/>
    <col customWidth="1" min="3" max="4" width="9.14"/>
    <col customWidth="1" min="5" max="5" width="7.29"/>
    <col customWidth="1" min="6" max="6" width="6.57"/>
    <col customWidth="1" min="7" max="7" width="6.43"/>
    <col customWidth="1" min="8" max="8" width="6.57"/>
    <col customWidth="1" min="9" max="9" width="9.57"/>
    <col customWidth="1" min="10" max="10" width="10.0"/>
    <col customWidth="1" min="11" max="11" width="8.14"/>
    <col customWidth="1" min="12" max="15" width="11.43"/>
    <col customWidth="1" min="16" max="20" width="8.57"/>
    <col customWidth="1" min="21" max="21" width="14.0"/>
    <col customWidth="1" min="22" max="24" width="7.57"/>
  </cols>
  <sheetData>
    <row r="1" ht="15.0" customHeight="1">
      <c r="A1" s="11" t="s">
        <v>28</v>
      </c>
      <c r="D1" s="6"/>
      <c r="M1" s="71"/>
      <c r="N1" s="71"/>
      <c r="O1" s="71"/>
    </row>
    <row r="2" ht="15.0" customHeight="1">
      <c r="A2" s="11" t="s">
        <v>29</v>
      </c>
      <c r="D2" s="6"/>
      <c r="M2" s="71"/>
      <c r="N2" s="71"/>
      <c r="O2" s="71"/>
    </row>
    <row r="3">
      <c r="A3" s="16"/>
      <c r="B3" s="12" t="s">
        <v>30</v>
      </c>
      <c r="C3" s="13" t="s">
        <v>31</v>
      </c>
      <c r="D3" s="14" t="s">
        <v>73</v>
      </c>
      <c r="E3" s="15" t="s">
        <v>33</v>
      </c>
      <c r="F3" s="16" t="s">
        <v>34</v>
      </c>
      <c r="G3" s="16" t="s">
        <v>35</v>
      </c>
      <c r="H3" s="16" t="s">
        <v>36</v>
      </c>
      <c r="I3" s="12" t="s">
        <v>104</v>
      </c>
      <c r="J3" s="12" t="s">
        <v>38</v>
      </c>
      <c r="K3" s="12" t="s">
        <v>62</v>
      </c>
      <c r="L3" s="12" t="s">
        <v>40</v>
      </c>
      <c r="M3" s="72" t="s">
        <v>84</v>
      </c>
      <c r="N3" s="72" t="s">
        <v>85</v>
      </c>
      <c r="O3" s="72" t="s">
        <v>86</v>
      </c>
      <c r="P3" s="66" t="s">
        <v>87</v>
      </c>
      <c r="Q3" s="38" t="s">
        <v>88</v>
      </c>
      <c r="S3" s="12" t="s">
        <v>89</v>
      </c>
      <c r="U3" s="53" t="s">
        <v>90</v>
      </c>
      <c r="V3" s="12" t="s">
        <v>82</v>
      </c>
      <c r="W3" s="12" t="s">
        <v>81</v>
      </c>
      <c r="X3" s="16" t="s">
        <v>80</v>
      </c>
    </row>
    <row r="4">
      <c r="A4" s="21"/>
      <c r="B4" s="18" t="s">
        <v>42</v>
      </c>
      <c r="C4" s="19" t="s">
        <v>43</v>
      </c>
      <c r="D4" s="20">
        <v>1.0</v>
      </c>
      <c r="E4" s="21"/>
      <c r="F4" s="21"/>
      <c r="G4" s="21"/>
      <c r="H4" s="21"/>
      <c r="I4" s="21"/>
      <c r="J4" s="21"/>
      <c r="K4" s="22" t="str">
        <f t="shared" ref="K4:K27" si="1">(AVERAGE(E4:H4)/(I4))*1000</f>
        <v>#DIV/0!</v>
      </c>
      <c r="L4" s="23" t="str">
        <f t="shared" ref="L4:L27" si="2">K4*J4</f>
        <v>#DIV/0!</v>
      </c>
      <c r="M4" s="63" t="str">
        <f t="shared" ref="M4:M9" si="3">K4*(500/1000)</f>
        <v>#DIV/0!</v>
      </c>
      <c r="N4" s="63"/>
      <c r="O4" s="63" t="str">
        <f t="shared" ref="O4:O11" si="4">(K4*J4)-SUM(E4:H4)-M4-N4</f>
        <v>#DIV/0!</v>
      </c>
      <c r="P4" s="63" t="str">
        <f t="shared" ref="P4:P27" si="5">(15000)-SUM(E4:H4)-(M4)-N4</f>
        <v>#DIV/0!</v>
      </c>
      <c r="Q4" s="76" t="str">
        <f t="shared" ref="Q4:Q27" si="6">O4/P4</f>
        <v>#DIV/0!</v>
      </c>
      <c r="R4" s="77"/>
      <c r="S4" s="77" t="str">
        <f t="shared" ref="S4:S27" si="7">(100/$K4)*1000</f>
        <v>#DIV/0!</v>
      </c>
      <c r="T4" s="77"/>
      <c r="U4" s="78" t="str">
        <f t="shared" ref="U4:U27" si="8">O4/1000</f>
        <v>#DIV/0!</v>
      </c>
      <c r="V4" s="75"/>
      <c r="W4" s="74"/>
      <c r="X4" s="73"/>
    </row>
    <row r="5">
      <c r="B5" s="18" t="s">
        <v>42</v>
      </c>
      <c r="C5" s="6" t="s">
        <v>44</v>
      </c>
      <c r="D5" s="20">
        <v>2.0</v>
      </c>
      <c r="I5" s="21"/>
      <c r="J5" s="21"/>
      <c r="K5" s="22" t="str">
        <f t="shared" si="1"/>
        <v>#DIV/0!</v>
      </c>
      <c r="L5" s="23" t="str">
        <f t="shared" si="2"/>
        <v>#DIV/0!</v>
      </c>
      <c r="M5" s="63" t="str">
        <f t="shared" si="3"/>
        <v>#DIV/0!</v>
      </c>
      <c r="N5" s="63"/>
      <c r="O5" s="63" t="str">
        <f t="shared" si="4"/>
        <v>#DIV/0!</v>
      </c>
      <c r="P5" s="63" t="str">
        <f t="shared" si="5"/>
        <v>#DIV/0!</v>
      </c>
      <c r="Q5" s="76" t="str">
        <f t="shared" si="6"/>
        <v>#DIV/0!</v>
      </c>
      <c r="S5" s="33" t="str">
        <f t="shared" si="7"/>
        <v>#DIV/0!</v>
      </c>
      <c r="U5" s="71" t="str">
        <f t="shared" si="8"/>
        <v>#DIV/0!</v>
      </c>
      <c r="V5" s="75"/>
      <c r="W5" s="74"/>
      <c r="X5" s="79"/>
    </row>
    <row r="6">
      <c r="B6" s="18" t="s">
        <v>42</v>
      </c>
      <c r="C6" s="19" t="s">
        <v>45</v>
      </c>
      <c r="D6" s="20">
        <v>3.0</v>
      </c>
      <c r="I6" s="21"/>
      <c r="J6" s="21"/>
      <c r="K6" s="22" t="str">
        <f t="shared" si="1"/>
        <v>#DIV/0!</v>
      </c>
      <c r="L6" s="23" t="str">
        <f t="shared" si="2"/>
        <v>#DIV/0!</v>
      </c>
      <c r="M6" s="80" t="str">
        <f t="shared" si="3"/>
        <v>#DIV/0!</v>
      </c>
      <c r="N6" s="80"/>
      <c r="O6" s="80" t="str">
        <f t="shared" si="4"/>
        <v>#DIV/0!</v>
      </c>
      <c r="P6" s="80" t="str">
        <f t="shared" si="5"/>
        <v>#DIV/0!</v>
      </c>
      <c r="Q6" s="81" t="str">
        <f t="shared" si="6"/>
        <v>#DIV/0!</v>
      </c>
      <c r="S6" s="33" t="str">
        <f t="shared" si="7"/>
        <v>#DIV/0!</v>
      </c>
      <c r="U6" s="71" t="str">
        <f t="shared" si="8"/>
        <v>#DIV/0!</v>
      </c>
      <c r="V6" s="75"/>
      <c r="W6" s="74"/>
      <c r="X6" s="79"/>
    </row>
    <row r="7">
      <c r="A7" s="27"/>
      <c r="B7" s="24" t="s">
        <v>46</v>
      </c>
      <c r="C7" s="25" t="s">
        <v>43</v>
      </c>
      <c r="D7" s="26">
        <v>4.0</v>
      </c>
      <c r="E7" s="27"/>
      <c r="F7" s="27"/>
      <c r="G7" s="27"/>
      <c r="H7" s="27"/>
      <c r="I7" s="28"/>
      <c r="J7" s="28"/>
      <c r="K7" s="29" t="str">
        <f t="shared" si="1"/>
        <v>#DIV/0!</v>
      </c>
      <c r="L7" s="30" t="str">
        <f t="shared" si="2"/>
        <v>#DIV/0!</v>
      </c>
      <c r="M7" s="63" t="str">
        <f t="shared" si="3"/>
        <v>#DIV/0!</v>
      </c>
      <c r="N7" s="63"/>
      <c r="O7" s="63" t="str">
        <f t="shared" si="4"/>
        <v>#DIV/0!</v>
      </c>
      <c r="P7" s="63" t="str">
        <f t="shared" si="5"/>
        <v>#DIV/0!</v>
      </c>
      <c r="Q7" s="76" t="str">
        <f t="shared" si="6"/>
        <v>#DIV/0!</v>
      </c>
      <c r="R7" s="27"/>
      <c r="S7" s="77" t="str">
        <f t="shared" si="7"/>
        <v>#DIV/0!</v>
      </c>
      <c r="T7" s="77"/>
      <c r="U7" s="78" t="str">
        <f t="shared" si="8"/>
        <v>#DIV/0!</v>
      </c>
      <c r="V7" s="84"/>
      <c r="W7" s="83"/>
      <c r="X7" s="82"/>
    </row>
    <row r="8">
      <c r="B8" s="18" t="s">
        <v>46</v>
      </c>
      <c r="C8" s="6" t="s">
        <v>44</v>
      </c>
      <c r="D8" s="20">
        <v>5.0</v>
      </c>
      <c r="I8" s="21"/>
      <c r="J8" s="21"/>
      <c r="K8" s="22" t="str">
        <f t="shared" si="1"/>
        <v>#DIV/0!</v>
      </c>
      <c r="L8" s="23" t="str">
        <f t="shared" si="2"/>
        <v>#DIV/0!</v>
      </c>
      <c r="M8" s="63" t="str">
        <f t="shared" si="3"/>
        <v>#DIV/0!</v>
      </c>
      <c r="N8" s="63"/>
      <c r="O8" s="63" t="str">
        <f t="shared" si="4"/>
        <v>#DIV/0!</v>
      </c>
      <c r="P8" s="63" t="str">
        <f t="shared" si="5"/>
        <v>#DIV/0!</v>
      </c>
      <c r="Q8" s="76" t="str">
        <f t="shared" si="6"/>
        <v>#DIV/0!</v>
      </c>
      <c r="S8" s="33" t="str">
        <f t="shared" si="7"/>
        <v>#DIV/0!</v>
      </c>
      <c r="U8" s="71" t="str">
        <f t="shared" si="8"/>
        <v>#DIV/0!</v>
      </c>
      <c r="V8" s="85"/>
      <c r="W8" s="74"/>
      <c r="X8" s="79"/>
    </row>
    <row r="9">
      <c r="B9" s="18" t="s">
        <v>46</v>
      </c>
      <c r="C9" s="19" t="s">
        <v>45</v>
      </c>
      <c r="D9" s="20">
        <v>6.0</v>
      </c>
      <c r="I9" s="21"/>
      <c r="J9" s="21"/>
      <c r="K9" s="22" t="str">
        <f t="shared" si="1"/>
        <v>#DIV/0!</v>
      </c>
      <c r="L9" s="23" t="str">
        <f t="shared" si="2"/>
        <v>#DIV/0!</v>
      </c>
      <c r="M9" s="80" t="str">
        <f t="shared" si="3"/>
        <v>#DIV/0!</v>
      </c>
      <c r="N9" s="80"/>
      <c r="O9" s="80" t="str">
        <f t="shared" si="4"/>
        <v>#DIV/0!</v>
      </c>
      <c r="P9" s="80" t="str">
        <f t="shared" si="5"/>
        <v>#DIV/0!</v>
      </c>
      <c r="Q9" s="81" t="str">
        <f t="shared" si="6"/>
        <v>#DIV/0!</v>
      </c>
      <c r="S9" s="33" t="str">
        <f t="shared" si="7"/>
        <v>#DIV/0!</v>
      </c>
      <c r="U9" s="71" t="str">
        <f t="shared" si="8"/>
        <v>#DIV/0!</v>
      </c>
      <c r="V9" s="85"/>
      <c r="W9" s="74"/>
      <c r="X9" s="79"/>
    </row>
    <row r="10">
      <c r="A10" s="27"/>
      <c r="B10" s="24" t="s">
        <v>47</v>
      </c>
      <c r="C10" s="25" t="s">
        <v>43</v>
      </c>
      <c r="D10" s="26">
        <v>7.0</v>
      </c>
      <c r="E10" s="27"/>
      <c r="F10" s="27"/>
      <c r="G10" s="27"/>
      <c r="H10" s="27"/>
      <c r="I10" s="28"/>
      <c r="J10" s="28"/>
      <c r="K10" s="29" t="str">
        <f t="shared" si="1"/>
        <v>#DIV/0!</v>
      </c>
      <c r="L10" s="30" t="str">
        <f t="shared" si="2"/>
        <v>#DIV/0!</v>
      </c>
      <c r="M10" s="63" t="str">
        <f t="shared" ref="M10:M11" si="9">K10*(100/1000)</f>
        <v>#DIV/0!</v>
      </c>
      <c r="N10" s="63"/>
      <c r="O10" s="63" t="str">
        <f t="shared" si="4"/>
        <v>#DIV/0!</v>
      </c>
      <c r="P10" s="63" t="str">
        <f t="shared" si="5"/>
        <v>#DIV/0!</v>
      </c>
      <c r="Q10" s="76" t="str">
        <f t="shared" si="6"/>
        <v>#DIV/0!</v>
      </c>
      <c r="R10" s="27"/>
      <c r="S10" s="77" t="str">
        <f t="shared" si="7"/>
        <v>#DIV/0!</v>
      </c>
      <c r="T10" s="77"/>
      <c r="U10" s="78" t="str">
        <f t="shared" si="8"/>
        <v>#DIV/0!</v>
      </c>
      <c r="V10" s="84"/>
      <c r="W10" s="86"/>
      <c r="X10" s="82"/>
    </row>
    <row r="11">
      <c r="B11" s="18" t="s">
        <v>47</v>
      </c>
      <c r="C11" s="6" t="s">
        <v>44</v>
      </c>
      <c r="D11" s="20">
        <v>8.0</v>
      </c>
      <c r="I11" s="21"/>
      <c r="J11" s="21"/>
      <c r="K11" s="22" t="str">
        <f t="shared" si="1"/>
        <v>#DIV/0!</v>
      </c>
      <c r="L11" s="23" t="str">
        <f t="shared" si="2"/>
        <v>#DIV/0!</v>
      </c>
      <c r="M11" s="63" t="str">
        <f t="shared" si="9"/>
        <v>#DIV/0!</v>
      </c>
      <c r="N11" s="63"/>
      <c r="O11" s="63" t="str">
        <f t="shared" si="4"/>
        <v>#DIV/0!</v>
      </c>
      <c r="P11" s="63" t="str">
        <f t="shared" si="5"/>
        <v>#DIV/0!</v>
      </c>
      <c r="Q11" s="76" t="str">
        <f t="shared" si="6"/>
        <v>#DIV/0!</v>
      </c>
      <c r="S11" s="33" t="str">
        <f t="shared" si="7"/>
        <v>#DIV/0!</v>
      </c>
      <c r="U11" s="71" t="str">
        <f t="shared" si="8"/>
        <v>#DIV/0!</v>
      </c>
      <c r="V11" s="85"/>
      <c r="W11" s="87"/>
      <c r="X11" s="79"/>
    </row>
    <row r="12">
      <c r="B12" s="18" t="s">
        <v>47</v>
      </c>
      <c r="C12" s="19" t="s">
        <v>45</v>
      </c>
      <c r="D12" s="20">
        <v>9.0</v>
      </c>
      <c r="I12" s="21"/>
      <c r="J12" s="21"/>
      <c r="K12" s="22" t="str">
        <f t="shared" si="1"/>
        <v>#DIV/0!</v>
      </c>
      <c r="L12" s="23" t="str">
        <f t="shared" si="2"/>
        <v>#DIV/0!</v>
      </c>
      <c r="M12" s="80"/>
      <c r="N12" s="80"/>
      <c r="O12" s="80">
        <v>0.0</v>
      </c>
      <c r="P12" s="80">
        <f t="shared" si="5"/>
        <v>15000</v>
      </c>
      <c r="Q12" s="81">
        <f t="shared" si="6"/>
        <v>0</v>
      </c>
      <c r="S12" s="33" t="str">
        <f t="shared" si="7"/>
        <v>#DIV/0!</v>
      </c>
      <c r="U12" s="71">
        <f t="shared" si="8"/>
        <v>0</v>
      </c>
      <c r="V12" s="85"/>
      <c r="W12" s="87"/>
      <c r="X12" s="79"/>
    </row>
    <row r="13">
      <c r="A13" s="27"/>
      <c r="B13" s="24" t="s">
        <v>48</v>
      </c>
      <c r="C13" s="25" t="s">
        <v>43</v>
      </c>
      <c r="D13" s="26">
        <v>10.0</v>
      </c>
      <c r="E13" s="27"/>
      <c r="F13" s="27"/>
      <c r="G13" s="27"/>
      <c r="H13" s="27"/>
      <c r="I13" s="28"/>
      <c r="J13" s="28"/>
      <c r="K13" s="29" t="str">
        <f t="shared" si="1"/>
        <v>#DIV/0!</v>
      </c>
      <c r="L13" s="30" t="str">
        <f t="shared" si="2"/>
        <v>#DIV/0!</v>
      </c>
      <c r="M13" s="63" t="str">
        <f>K13*(500/1000)</f>
        <v>#DIV/0!</v>
      </c>
      <c r="N13" s="63"/>
      <c r="O13" s="63" t="str">
        <f t="shared" ref="O13:O18" si="10">(K13*J13)-SUM(E13:H13)-M13-N13</f>
        <v>#DIV/0!</v>
      </c>
      <c r="P13" s="63" t="str">
        <f t="shared" si="5"/>
        <v>#DIV/0!</v>
      </c>
      <c r="Q13" s="76" t="str">
        <f t="shared" si="6"/>
        <v>#DIV/0!</v>
      </c>
      <c r="R13" s="27"/>
      <c r="S13" s="77" t="str">
        <f t="shared" si="7"/>
        <v>#DIV/0!</v>
      </c>
      <c r="T13" s="77"/>
      <c r="U13" s="78" t="str">
        <f t="shared" si="8"/>
        <v>#DIV/0!</v>
      </c>
      <c r="V13" s="89"/>
      <c r="W13" s="83"/>
      <c r="X13" s="88"/>
    </row>
    <row r="14">
      <c r="B14" s="18" t="s">
        <v>48</v>
      </c>
      <c r="C14" s="6" t="s">
        <v>44</v>
      </c>
      <c r="D14" s="20">
        <v>11.0</v>
      </c>
      <c r="I14" s="21"/>
      <c r="J14" s="21"/>
      <c r="K14" s="22" t="str">
        <f t="shared" si="1"/>
        <v>#DIV/0!</v>
      </c>
      <c r="L14" s="23" t="str">
        <f t="shared" si="2"/>
        <v>#DIV/0!</v>
      </c>
      <c r="M14" s="63"/>
      <c r="N14" s="63"/>
      <c r="O14" s="63" t="str">
        <f t="shared" si="10"/>
        <v>#DIV/0!</v>
      </c>
      <c r="P14" s="63">
        <f t="shared" si="5"/>
        <v>15000</v>
      </c>
      <c r="Q14" s="76" t="str">
        <f t="shared" si="6"/>
        <v>#DIV/0!</v>
      </c>
      <c r="S14" s="33" t="str">
        <f t="shared" si="7"/>
        <v>#DIV/0!</v>
      </c>
      <c r="U14" s="71" t="str">
        <f t="shared" si="8"/>
        <v>#DIV/0!</v>
      </c>
      <c r="V14" s="75"/>
      <c r="W14" s="74"/>
      <c r="X14" s="90"/>
    </row>
    <row r="15">
      <c r="B15" s="18" t="s">
        <v>48</v>
      </c>
      <c r="C15" s="19" t="s">
        <v>45</v>
      </c>
      <c r="D15" s="20">
        <v>12.0</v>
      </c>
      <c r="I15" s="21"/>
      <c r="J15" s="21"/>
      <c r="K15" s="22" t="str">
        <f t="shared" si="1"/>
        <v>#DIV/0!</v>
      </c>
      <c r="L15" s="23" t="str">
        <f t="shared" si="2"/>
        <v>#DIV/0!</v>
      </c>
      <c r="M15" s="80"/>
      <c r="N15" s="80"/>
      <c r="O15" s="80" t="str">
        <f t="shared" si="10"/>
        <v>#DIV/0!</v>
      </c>
      <c r="P15" s="80">
        <f t="shared" si="5"/>
        <v>15000</v>
      </c>
      <c r="Q15" s="81" t="str">
        <f t="shared" si="6"/>
        <v>#DIV/0!</v>
      </c>
      <c r="S15" s="33" t="str">
        <f t="shared" si="7"/>
        <v>#DIV/0!</v>
      </c>
      <c r="U15" s="71" t="str">
        <f t="shared" si="8"/>
        <v>#DIV/0!</v>
      </c>
      <c r="V15" s="75"/>
      <c r="W15" s="74"/>
      <c r="X15" s="90"/>
    </row>
    <row r="16">
      <c r="A16" s="27"/>
      <c r="B16" s="24" t="s">
        <v>49</v>
      </c>
      <c r="C16" s="25" t="s">
        <v>43</v>
      </c>
      <c r="D16" s="26">
        <v>13.0</v>
      </c>
      <c r="E16" s="27"/>
      <c r="F16" s="27"/>
      <c r="G16" s="27"/>
      <c r="H16" s="27"/>
      <c r="I16" s="28"/>
      <c r="J16" s="28"/>
      <c r="K16" s="29" t="str">
        <f t="shared" si="1"/>
        <v>#DIV/0!</v>
      </c>
      <c r="L16" s="30" t="str">
        <f t="shared" si="2"/>
        <v>#DIV/0!</v>
      </c>
      <c r="M16" s="63" t="str">
        <f>K16*(200/1000)</f>
        <v>#DIV/0!</v>
      </c>
      <c r="N16" s="63"/>
      <c r="O16" s="63" t="str">
        <f t="shared" si="10"/>
        <v>#DIV/0!</v>
      </c>
      <c r="P16" s="63" t="str">
        <f t="shared" si="5"/>
        <v>#DIV/0!</v>
      </c>
      <c r="Q16" s="76" t="str">
        <f t="shared" si="6"/>
        <v>#DIV/0!</v>
      </c>
      <c r="R16" s="27"/>
      <c r="S16" s="77" t="str">
        <f t="shared" si="7"/>
        <v>#DIV/0!</v>
      </c>
      <c r="T16" s="77"/>
      <c r="U16" s="78" t="str">
        <f t="shared" si="8"/>
        <v>#DIV/0!</v>
      </c>
      <c r="V16" s="84"/>
      <c r="W16" s="83"/>
      <c r="X16" s="88"/>
    </row>
    <row r="17">
      <c r="B17" s="18" t="s">
        <v>49</v>
      </c>
      <c r="C17" s="6" t="s">
        <v>44</v>
      </c>
      <c r="D17" s="20">
        <v>14.0</v>
      </c>
      <c r="I17" s="21"/>
      <c r="J17" s="21"/>
      <c r="K17" s="22" t="str">
        <f t="shared" si="1"/>
        <v>#DIV/0!</v>
      </c>
      <c r="L17" s="23" t="str">
        <f t="shared" si="2"/>
        <v>#DIV/0!</v>
      </c>
      <c r="M17" s="63" t="str">
        <f t="shared" ref="M17:M18" si="11">K17*(100/1000)</f>
        <v>#DIV/0!</v>
      </c>
      <c r="N17" s="63"/>
      <c r="O17" s="63" t="str">
        <f t="shared" si="10"/>
        <v>#DIV/0!</v>
      </c>
      <c r="P17" s="63" t="str">
        <f t="shared" si="5"/>
        <v>#DIV/0!</v>
      </c>
      <c r="Q17" s="76" t="str">
        <f t="shared" si="6"/>
        <v>#DIV/0!</v>
      </c>
      <c r="S17" s="33" t="str">
        <f t="shared" si="7"/>
        <v>#DIV/0!</v>
      </c>
      <c r="U17" s="71" t="str">
        <f t="shared" si="8"/>
        <v>#DIV/0!</v>
      </c>
      <c r="V17" s="85"/>
      <c r="W17" s="74"/>
      <c r="X17" s="90"/>
    </row>
    <row r="18">
      <c r="B18" s="18" t="s">
        <v>49</v>
      </c>
      <c r="C18" s="19" t="s">
        <v>45</v>
      </c>
      <c r="D18" s="20">
        <v>15.0</v>
      </c>
      <c r="I18" s="21"/>
      <c r="J18" s="21"/>
      <c r="K18" s="22" t="str">
        <f t="shared" si="1"/>
        <v>#DIV/0!</v>
      </c>
      <c r="L18" s="23" t="str">
        <f t="shared" si="2"/>
        <v>#DIV/0!</v>
      </c>
      <c r="M18" s="80" t="str">
        <f t="shared" si="11"/>
        <v>#DIV/0!</v>
      </c>
      <c r="N18" s="80"/>
      <c r="O18" s="80" t="str">
        <f t="shared" si="10"/>
        <v>#DIV/0!</v>
      </c>
      <c r="P18" s="80" t="str">
        <f t="shared" si="5"/>
        <v>#DIV/0!</v>
      </c>
      <c r="Q18" s="81" t="str">
        <f t="shared" si="6"/>
        <v>#DIV/0!</v>
      </c>
      <c r="S18" s="33" t="str">
        <f t="shared" si="7"/>
        <v>#DIV/0!</v>
      </c>
      <c r="U18" s="71" t="str">
        <f t="shared" si="8"/>
        <v>#DIV/0!</v>
      </c>
      <c r="V18" s="85"/>
      <c r="W18" s="74"/>
      <c r="X18" s="90"/>
    </row>
    <row r="19">
      <c r="A19" s="27"/>
      <c r="B19" s="24" t="s">
        <v>51</v>
      </c>
      <c r="C19" s="25" t="s">
        <v>43</v>
      </c>
      <c r="D19" s="26">
        <v>16.0</v>
      </c>
      <c r="E19" s="27"/>
      <c r="F19" s="27"/>
      <c r="G19" s="27"/>
      <c r="H19" s="27"/>
      <c r="I19" s="28"/>
      <c r="J19" s="28"/>
      <c r="K19" s="29" t="str">
        <f t="shared" si="1"/>
        <v>#DIV/0!</v>
      </c>
      <c r="L19" s="30" t="str">
        <f t="shared" si="2"/>
        <v>#DIV/0!</v>
      </c>
      <c r="M19" s="63"/>
      <c r="N19" s="63"/>
      <c r="O19" s="63">
        <v>0.0</v>
      </c>
      <c r="P19" s="63">
        <f t="shared" si="5"/>
        <v>15000</v>
      </c>
      <c r="Q19" s="76">
        <f t="shared" si="6"/>
        <v>0</v>
      </c>
      <c r="R19" s="27"/>
      <c r="S19" s="77" t="str">
        <f t="shared" si="7"/>
        <v>#DIV/0!</v>
      </c>
      <c r="T19" s="77"/>
      <c r="U19" s="78">
        <f t="shared" si="8"/>
        <v>0</v>
      </c>
      <c r="V19" s="84"/>
      <c r="W19" s="86"/>
      <c r="X19" s="88"/>
    </row>
    <row r="20">
      <c r="B20" s="18" t="s">
        <v>51</v>
      </c>
      <c r="C20" s="6" t="s">
        <v>44</v>
      </c>
      <c r="D20" s="20">
        <v>17.0</v>
      </c>
      <c r="I20" s="21"/>
      <c r="J20" s="21"/>
      <c r="K20" s="22" t="str">
        <f t="shared" si="1"/>
        <v>#DIV/0!</v>
      </c>
      <c r="L20" s="23" t="str">
        <f t="shared" si="2"/>
        <v>#DIV/0!</v>
      </c>
      <c r="M20" s="63"/>
      <c r="N20" s="63"/>
      <c r="O20" s="63">
        <v>0.0</v>
      </c>
      <c r="P20" s="63">
        <f t="shared" si="5"/>
        <v>15000</v>
      </c>
      <c r="Q20" s="76">
        <f t="shared" si="6"/>
        <v>0</v>
      </c>
      <c r="S20" s="33" t="str">
        <f t="shared" si="7"/>
        <v>#DIV/0!</v>
      </c>
      <c r="U20" s="71">
        <f t="shared" si="8"/>
        <v>0</v>
      </c>
      <c r="V20" s="85"/>
      <c r="W20" s="87"/>
      <c r="X20" s="90"/>
    </row>
    <row r="21" ht="15.75" customHeight="1">
      <c r="B21" s="18" t="s">
        <v>51</v>
      </c>
      <c r="C21" s="19" t="s">
        <v>45</v>
      </c>
      <c r="D21" s="20">
        <v>18.0</v>
      </c>
      <c r="I21" s="21"/>
      <c r="J21" s="21"/>
      <c r="K21" s="22" t="str">
        <f t="shared" si="1"/>
        <v>#DIV/0!</v>
      </c>
      <c r="L21" s="23" t="str">
        <f t="shared" si="2"/>
        <v>#DIV/0!</v>
      </c>
      <c r="M21" s="80" t="str">
        <f t="shared" ref="M21:M25" si="12">K21*(500/1000)</f>
        <v>#DIV/0!</v>
      </c>
      <c r="N21" s="80"/>
      <c r="O21" s="80" t="str">
        <f t="shared" ref="O21:O27" si="13">(K21*J21)-SUM(E21:H21)-M21-N21</f>
        <v>#DIV/0!</v>
      </c>
      <c r="P21" s="80" t="str">
        <f t="shared" si="5"/>
        <v>#DIV/0!</v>
      </c>
      <c r="Q21" s="81" t="str">
        <f t="shared" si="6"/>
        <v>#DIV/0!</v>
      </c>
      <c r="S21" s="33" t="str">
        <f t="shared" si="7"/>
        <v>#DIV/0!</v>
      </c>
      <c r="U21" s="71" t="str">
        <f t="shared" si="8"/>
        <v>#DIV/0!</v>
      </c>
      <c r="V21" s="85"/>
      <c r="W21" s="87"/>
      <c r="X21" s="90"/>
    </row>
    <row r="22" ht="27.0" customHeight="1">
      <c r="A22" s="27"/>
      <c r="B22" s="24" t="s">
        <v>52</v>
      </c>
      <c r="C22" s="25" t="s">
        <v>43</v>
      </c>
      <c r="D22" s="26">
        <v>19.0</v>
      </c>
      <c r="E22" s="27"/>
      <c r="F22" s="27"/>
      <c r="G22" s="27"/>
      <c r="H22" s="27"/>
      <c r="I22" s="28"/>
      <c r="J22" s="28"/>
      <c r="K22" s="29" t="str">
        <f t="shared" si="1"/>
        <v>#DIV/0!</v>
      </c>
      <c r="L22" s="30" t="str">
        <f t="shared" si="2"/>
        <v>#DIV/0!</v>
      </c>
      <c r="M22" s="63" t="str">
        <f t="shared" si="12"/>
        <v>#DIV/0!</v>
      </c>
      <c r="N22" s="63"/>
      <c r="O22" s="63" t="str">
        <f t="shared" si="13"/>
        <v>#DIV/0!</v>
      </c>
      <c r="P22" s="63" t="str">
        <f t="shared" si="5"/>
        <v>#DIV/0!</v>
      </c>
      <c r="Q22" s="76" t="str">
        <f t="shared" si="6"/>
        <v>#DIV/0!</v>
      </c>
      <c r="R22" s="27"/>
      <c r="S22" s="77" t="str">
        <f t="shared" si="7"/>
        <v>#DIV/0!</v>
      </c>
      <c r="T22" s="77"/>
      <c r="U22" s="78" t="str">
        <f t="shared" si="8"/>
        <v>#DIV/0!</v>
      </c>
      <c r="V22" s="89"/>
      <c r="W22" s="86"/>
      <c r="X22" s="82"/>
    </row>
    <row r="23" ht="27.0" customHeight="1">
      <c r="B23" s="18" t="s">
        <v>52</v>
      </c>
      <c r="C23" s="6" t="s">
        <v>44</v>
      </c>
      <c r="D23" s="20">
        <v>20.0</v>
      </c>
      <c r="I23" s="21"/>
      <c r="J23" s="21"/>
      <c r="K23" s="22" t="str">
        <f t="shared" si="1"/>
        <v>#DIV/0!</v>
      </c>
      <c r="L23" s="23" t="str">
        <f t="shared" si="2"/>
        <v>#DIV/0!</v>
      </c>
      <c r="M23" s="63" t="str">
        <f t="shared" si="12"/>
        <v>#DIV/0!</v>
      </c>
      <c r="N23" s="63"/>
      <c r="O23" s="63" t="str">
        <f t="shared" si="13"/>
        <v>#DIV/0!</v>
      </c>
      <c r="P23" s="63" t="str">
        <f t="shared" si="5"/>
        <v>#DIV/0!</v>
      </c>
      <c r="Q23" s="76" t="str">
        <f t="shared" si="6"/>
        <v>#DIV/0!</v>
      </c>
      <c r="S23" s="33" t="str">
        <f t="shared" si="7"/>
        <v>#DIV/0!</v>
      </c>
      <c r="U23" s="71" t="str">
        <f t="shared" si="8"/>
        <v>#DIV/0!</v>
      </c>
      <c r="V23" s="75"/>
      <c r="W23" s="87"/>
      <c r="X23" s="79"/>
    </row>
    <row r="24" ht="27.0" customHeight="1">
      <c r="B24" s="18" t="s">
        <v>52</v>
      </c>
      <c r="C24" s="19" t="s">
        <v>45</v>
      </c>
      <c r="D24" s="20">
        <v>21.0</v>
      </c>
      <c r="I24" s="21"/>
      <c r="J24" s="21"/>
      <c r="K24" s="22" t="str">
        <f t="shared" si="1"/>
        <v>#DIV/0!</v>
      </c>
      <c r="L24" s="23" t="str">
        <f t="shared" si="2"/>
        <v>#DIV/0!</v>
      </c>
      <c r="M24" s="80" t="str">
        <f t="shared" si="12"/>
        <v>#DIV/0!</v>
      </c>
      <c r="N24" s="80"/>
      <c r="O24" s="80" t="str">
        <f t="shared" si="13"/>
        <v>#DIV/0!</v>
      </c>
      <c r="P24" s="80" t="str">
        <f t="shared" si="5"/>
        <v>#DIV/0!</v>
      </c>
      <c r="Q24" s="81" t="str">
        <f t="shared" si="6"/>
        <v>#DIV/0!</v>
      </c>
      <c r="S24" s="33" t="str">
        <f t="shared" si="7"/>
        <v>#DIV/0!</v>
      </c>
      <c r="U24" s="71" t="str">
        <f t="shared" si="8"/>
        <v>#DIV/0!</v>
      </c>
      <c r="V24" s="75"/>
      <c r="W24" s="87"/>
      <c r="X24" s="79"/>
    </row>
    <row r="25" ht="27.0" customHeight="1">
      <c r="A25" s="27"/>
      <c r="B25" s="24" t="s">
        <v>53</v>
      </c>
      <c r="C25" s="25" t="s">
        <v>43</v>
      </c>
      <c r="D25" s="26">
        <v>22.0</v>
      </c>
      <c r="E25" s="27"/>
      <c r="F25" s="27"/>
      <c r="G25" s="27"/>
      <c r="H25" s="27"/>
      <c r="I25" s="28"/>
      <c r="J25" s="28"/>
      <c r="K25" s="29" t="str">
        <f t="shared" si="1"/>
        <v>#DIV/0!</v>
      </c>
      <c r="L25" s="30" t="str">
        <f t="shared" si="2"/>
        <v>#DIV/0!</v>
      </c>
      <c r="M25" s="63" t="str">
        <f t="shared" si="12"/>
        <v>#DIV/0!</v>
      </c>
      <c r="N25" s="63"/>
      <c r="O25" s="63" t="str">
        <f t="shared" si="13"/>
        <v>#DIV/0!</v>
      </c>
      <c r="P25" s="63" t="str">
        <f t="shared" si="5"/>
        <v>#DIV/0!</v>
      </c>
      <c r="Q25" s="76" t="str">
        <f t="shared" si="6"/>
        <v>#DIV/0!</v>
      </c>
      <c r="R25" s="27"/>
      <c r="S25" s="77" t="str">
        <f t="shared" si="7"/>
        <v>#DIV/0!</v>
      </c>
      <c r="T25" s="77"/>
      <c r="U25" s="78" t="str">
        <f t="shared" si="8"/>
        <v>#DIV/0!</v>
      </c>
      <c r="V25" s="89"/>
      <c r="W25" s="86"/>
      <c r="X25" s="88"/>
    </row>
    <row r="26" ht="27.0" customHeight="1">
      <c r="B26" s="18" t="s">
        <v>53</v>
      </c>
      <c r="C26" s="6" t="s">
        <v>44</v>
      </c>
      <c r="D26" s="20">
        <v>23.0</v>
      </c>
      <c r="I26" s="21"/>
      <c r="J26" s="21"/>
      <c r="K26" s="22" t="str">
        <f t="shared" si="1"/>
        <v>#DIV/0!</v>
      </c>
      <c r="L26" s="23" t="str">
        <f t="shared" si="2"/>
        <v>#DIV/0!</v>
      </c>
      <c r="M26" s="63" t="str">
        <f>K26*(100/1000)</f>
        <v>#DIV/0!</v>
      </c>
      <c r="N26" s="63"/>
      <c r="O26" s="63" t="str">
        <f t="shared" si="13"/>
        <v>#DIV/0!</v>
      </c>
      <c r="P26" s="63" t="str">
        <f t="shared" si="5"/>
        <v>#DIV/0!</v>
      </c>
      <c r="Q26" s="76" t="str">
        <f t="shared" si="6"/>
        <v>#DIV/0!</v>
      </c>
      <c r="S26" s="33" t="str">
        <f t="shared" si="7"/>
        <v>#DIV/0!</v>
      </c>
      <c r="U26" s="71" t="str">
        <f t="shared" si="8"/>
        <v>#DIV/0!</v>
      </c>
      <c r="V26" s="75"/>
      <c r="W26" s="87"/>
      <c r="X26" s="90"/>
    </row>
    <row r="27" ht="27.0" customHeight="1">
      <c r="B27" s="18" t="s">
        <v>53</v>
      </c>
      <c r="C27" s="19" t="s">
        <v>45</v>
      </c>
      <c r="D27" s="20">
        <v>24.0</v>
      </c>
      <c r="I27" s="21"/>
      <c r="J27" s="21"/>
      <c r="K27" s="22" t="str">
        <f t="shared" si="1"/>
        <v>#DIV/0!</v>
      </c>
      <c r="L27" s="23" t="str">
        <f t="shared" si="2"/>
        <v>#DIV/0!</v>
      </c>
      <c r="M27" s="80" t="str">
        <f>K27*(200/1000)</f>
        <v>#DIV/0!</v>
      </c>
      <c r="N27" s="63"/>
      <c r="O27" s="63" t="str">
        <f t="shared" si="13"/>
        <v>#DIV/0!</v>
      </c>
      <c r="P27" s="63" t="str">
        <f t="shared" si="5"/>
        <v>#DIV/0!</v>
      </c>
      <c r="Q27" s="76" t="str">
        <f t="shared" si="6"/>
        <v>#DIV/0!</v>
      </c>
      <c r="S27" s="33" t="str">
        <f t="shared" si="7"/>
        <v>#DIV/0!</v>
      </c>
      <c r="U27" s="71" t="str">
        <f t="shared" si="8"/>
        <v>#DIV/0!</v>
      </c>
      <c r="V27" s="75"/>
      <c r="W27" s="87"/>
      <c r="X27" s="90"/>
    </row>
    <row r="28" ht="13.5" customHeight="1">
      <c r="A28" s="27"/>
      <c r="B28" s="24"/>
      <c r="C28" s="31"/>
      <c r="D28" s="25"/>
      <c r="E28" s="27"/>
      <c r="F28" s="27"/>
      <c r="G28" s="27"/>
      <c r="H28" s="27"/>
      <c r="I28" s="27"/>
      <c r="J28" s="27"/>
      <c r="K28" s="27"/>
      <c r="L28" s="27"/>
      <c r="M28" s="91"/>
      <c r="N28" s="91"/>
      <c r="O28" s="91"/>
      <c r="P28" s="27"/>
      <c r="Q28" s="27"/>
      <c r="R28" s="27"/>
      <c r="S28" s="27"/>
      <c r="T28" s="77"/>
      <c r="U28" s="77"/>
    </row>
    <row r="29" ht="15.75" customHeight="1">
      <c r="B29" s="18"/>
      <c r="C29" s="6"/>
      <c r="D29" s="6"/>
      <c r="M29" s="71"/>
      <c r="N29" s="71"/>
      <c r="O29" s="71"/>
    </row>
    <row r="30" ht="15.75" customHeight="1">
      <c r="B30" s="18"/>
      <c r="C30" s="6"/>
      <c r="D30" s="19"/>
      <c r="M30" s="71"/>
      <c r="N30" s="71"/>
      <c r="O30" s="71"/>
    </row>
    <row r="31" ht="15.75" customHeight="1">
      <c r="B31" s="18"/>
      <c r="C31" s="6"/>
      <c r="D31" s="19"/>
      <c r="M31" s="71"/>
      <c r="N31" s="71"/>
      <c r="O31" s="71"/>
    </row>
    <row r="32" ht="15.75" customHeight="1">
      <c r="B32" s="18"/>
      <c r="C32" s="6"/>
      <c r="D32" s="19"/>
      <c r="M32" s="71"/>
      <c r="N32" s="71"/>
      <c r="O32" s="71"/>
    </row>
    <row r="33" ht="15.75" customHeight="1">
      <c r="B33" s="18"/>
      <c r="C33" s="6"/>
      <c r="D33" s="6"/>
      <c r="M33" s="71"/>
      <c r="N33" s="71"/>
      <c r="O33" s="71"/>
    </row>
    <row r="34" ht="15.75" customHeight="1">
      <c r="B34" s="18"/>
      <c r="C34" s="6"/>
      <c r="D34" s="19"/>
      <c r="M34" s="71"/>
      <c r="N34" s="71"/>
      <c r="O34" s="71"/>
    </row>
    <row r="35" ht="15.75" customHeight="1">
      <c r="B35" s="18"/>
      <c r="C35" s="6"/>
      <c r="D35" s="19"/>
      <c r="M35" s="71"/>
      <c r="N35" s="71"/>
      <c r="O35" s="71"/>
    </row>
    <row r="36" ht="15.75" customHeight="1">
      <c r="C36" s="6"/>
      <c r="D36" s="6"/>
      <c r="M36" s="71"/>
      <c r="N36" s="71"/>
      <c r="O36" s="71"/>
    </row>
    <row r="37" ht="15.75" customHeight="1">
      <c r="C37" s="6"/>
      <c r="D37" s="6"/>
      <c r="M37" s="71"/>
      <c r="N37" s="71"/>
      <c r="O37" s="71"/>
    </row>
    <row r="38" ht="15.75" customHeight="1">
      <c r="C38" s="6"/>
      <c r="D38" s="6"/>
      <c r="M38" s="71"/>
      <c r="N38" s="71"/>
      <c r="O38" s="71"/>
    </row>
    <row r="39" ht="15.75" customHeight="1">
      <c r="C39" s="6"/>
      <c r="D39" s="6"/>
      <c r="M39" s="71"/>
      <c r="N39" s="71"/>
      <c r="O39" s="71"/>
    </row>
    <row r="40" ht="15.75" customHeight="1">
      <c r="C40" s="6"/>
      <c r="D40" s="6"/>
      <c r="M40" s="71"/>
      <c r="N40" s="71"/>
      <c r="O40" s="71"/>
    </row>
    <row r="41" ht="15.75" customHeight="1">
      <c r="C41" s="6"/>
      <c r="D41" s="6"/>
      <c r="M41" s="71"/>
      <c r="N41" s="71"/>
      <c r="O41" s="71"/>
    </row>
    <row r="42" ht="15.75" customHeight="1">
      <c r="C42" s="6"/>
      <c r="D42" s="6"/>
      <c r="M42" s="71"/>
      <c r="N42" s="71"/>
      <c r="O42" s="71"/>
    </row>
    <row r="43" ht="15.75" customHeight="1">
      <c r="C43" s="6"/>
      <c r="D43" s="6"/>
      <c r="M43" s="71"/>
      <c r="N43" s="71"/>
      <c r="O43" s="71"/>
    </row>
    <row r="44" ht="15.75" customHeight="1">
      <c r="C44" s="6"/>
      <c r="D44" s="6"/>
      <c r="M44" s="71"/>
      <c r="N44" s="71"/>
      <c r="O44" s="71"/>
    </row>
    <row r="45" ht="15.75" customHeight="1">
      <c r="C45" s="6"/>
      <c r="D45" s="6"/>
      <c r="M45" s="71"/>
      <c r="N45" s="71"/>
      <c r="O45" s="71"/>
    </row>
    <row r="46" ht="15.75" customHeight="1">
      <c r="C46" s="6"/>
      <c r="D46" s="6"/>
      <c r="M46" s="71"/>
      <c r="N46" s="71"/>
      <c r="O46" s="71"/>
    </row>
    <row r="47" ht="15.75" customHeight="1">
      <c r="C47" s="6"/>
      <c r="D47" s="6"/>
      <c r="M47" s="71"/>
      <c r="N47" s="71"/>
      <c r="O47" s="71"/>
    </row>
    <row r="48" ht="15.75" customHeight="1">
      <c r="C48" s="6"/>
      <c r="D48" s="6"/>
      <c r="M48" s="71"/>
      <c r="N48" s="71"/>
      <c r="O48" s="71"/>
    </row>
    <row r="49" ht="15.75" customHeight="1">
      <c r="C49" s="6"/>
      <c r="D49" s="6"/>
      <c r="M49" s="71"/>
      <c r="N49" s="71"/>
      <c r="O49" s="71"/>
    </row>
    <row r="50" ht="15.75" customHeight="1">
      <c r="C50" s="6"/>
      <c r="D50" s="6"/>
      <c r="M50" s="71"/>
      <c r="N50" s="71"/>
      <c r="O50" s="71"/>
    </row>
    <row r="51" ht="15.75" customHeight="1">
      <c r="C51" s="6"/>
      <c r="D51" s="6"/>
      <c r="M51" s="71"/>
      <c r="N51" s="71"/>
      <c r="O51" s="71"/>
    </row>
    <row r="52" ht="15.75" customHeight="1">
      <c r="C52" s="6"/>
      <c r="D52" s="6"/>
      <c r="M52" s="71"/>
      <c r="N52" s="71"/>
      <c r="O52" s="71"/>
    </row>
    <row r="53" ht="15.75" customHeight="1">
      <c r="C53" s="6"/>
      <c r="D53" s="6"/>
      <c r="M53" s="71"/>
      <c r="N53" s="71"/>
      <c r="O53" s="71"/>
    </row>
    <row r="54" ht="15.75" customHeight="1">
      <c r="C54" s="6"/>
      <c r="D54" s="6"/>
      <c r="M54" s="71"/>
      <c r="N54" s="71"/>
      <c r="O54" s="71"/>
    </row>
    <row r="55" ht="15.75" customHeight="1">
      <c r="C55" s="6"/>
      <c r="D55" s="6"/>
      <c r="M55" s="71"/>
      <c r="N55" s="71"/>
      <c r="O55" s="71"/>
    </row>
    <row r="56" ht="15.75" customHeight="1">
      <c r="C56" s="6"/>
      <c r="D56" s="6"/>
      <c r="M56" s="71"/>
      <c r="N56" s="71"/>
      <c r="O56" s="71"/>
    </row>
    <row r="57" ht="15.75" customHeight="1">
      <c r="C57" s="6"/>
      <c r="D57" s="6"/>
      <c r="M57" s="71"/>
      <c r="N57" s="71"/>
      <c r="O57" s="71"/>
    </row>
    <row r="58" ht="15.75" customHeight="1">
      <c r="C58" s="6"/>
      <c r="D58" s="6"/>
      <c r="M58" s="71"/>
      <c r="N58" s="71"/>
      <c r="O58" s="71"/>
    </row>
    <row r="59" ht="15.75" customHeight="1">
      <c r="C59" s="6"/>
      <c r="D59" s="6"/>
      <c r="M59" s="71"/>
      <c r="N59" s="71"/>
      <c r="O59" s="71"/>
    </row>
    <row r="60" ht="15.75" customHeight="1">
      <c r="C60" s="6"/>
      <c r="D60" s="6"/>
      <c r="M60" s="71"/>
      <c r="N60" s="71"/>
      <c r="O60" s="71"/>
    </row>
    <row r="61" ht="15.75" customHeight="1">
      <c r="C61" s="6"/>
      <c r="D61" s="6"/>
      <c r="M61" s="71"/>
      <c r="N61" s="71"/>
      <c r="O61" s="71"/>
    </row>
    <row r="62" ht="15.75" customHeight="1">
      <c r="C62" s="6"/>
      <c r="D62" s="6"/>
      <c r="M62" s="71"/>
      <c r="N62" s="71"/>
      <c r="O62" s="71"/>
    </row>
    <row r="63" ht="15.75" customHeight="1">
      <c r="C63" s="6"/>
      <c r="D63" s="6"/>
      <c r="M63" s="71"/>
      <c r="N63" s="71"/>
      <c r="O63" s="71"/>
    </row>
    <row r="64" ht="15.75" customHeight="1">
      <c r="C64" s="6"/>
      <c r="D64" s="6"/>
      <c r="M64" s="71"/>
      <c r="N64" s="71"/>
      <c r="O64" s="71"/>
    </row>
    <row r="65" ht="15.75" customHeight="1">
      <c r="C65" s="6"/>
      <c r="D65" s="6"/>
      <c r="M65" s="71"/>
      <c r="N65" s="71"/>
      <c r="O65" s="71"/>
    </row>
    <row r="66" ht="15.75" customHeight="1">
      <c r="C66" s="6"/>
      <c r="D66" s="6"/>
      <c r="M66" s="71"/>
      <c r="N66" s="71"/>
      <c r="O66" s="71"/>
    </row>
    <row r="67" ht="15.75" customHeight="1">
      <c r="C67" s="6"/>
      <c r="D67" s="6"/>
      <c r="M67" s="71"/>
      <c r="N67" s="71"/>
      <c r="O67" s="71"/>
    </row>
    <row r="68" ht="15.75" customHeight="1">
      <c r="C68" s="6"/>
      <c r="D68" s="6"/>
      <c r="M68" s="71"/>
      <c r="N68" s="71"/>
      <c r="O68" s="71"/>
    </row>
    <row r="69" ht="15.75" customHeight="1">
      <c r="C69" s="6"/>
      <c r="D69" s="6"/>
      <c r="M69" s="71"/>
      <c r="N69" s="71"/>
      <c r="O69" s="71"/>
    </row>
    <row r="70" ht="15.75" customHeight="1">
      <c r="C70" s="6"/>
      <c r="D70" s="6"/>
      <c r="M70" s="71"/>
      <c r="N70" s="71"/>
      <c r="O70" s="71"/>
    </row>
    <row r="71" ht="15.75" customHeight="1">
      <c r="C71" s="6"/>
      <c r="D71" s="6"/>
      <c r="M71" s="71"/>
      <c r="N71" s="71"/>
      <c r="O71" s="71"/>
    </row>
    <row r="72" ht="15.75" customHeight="1">
      <c r="C72" s="6"/>
      <c r="D72" s="6"/>
      <c r="M72" s="71"/>
      <c r="N72" s="71"/>
      <c r="O72" s="71"/>
    </row>
    <row r="73" ht="15.75" customHeight="1">
      <c r="C73" s="6"/>
      <c r="D73" s="6"/>
      <c r="M73" s="71"/>
      <c r="N73" s="71"/>
      <c r="O73" s="71"/>
    </row>
    <row r="74" ht="15.75" customHeight="1">
      <c r="C74" s="6"/>
      <c r="D74" s="6"/>
      <c r="M74" s="71"/>
      <c r="N74" s="71"/>
      <c r="O74" s="71"/>
    </row>
    <row r="75" ht="15.75" customHeight="1">
      <c r="C75" s="6"/>
      <c r="D75" s="6"/>
      <c r="M75" s="71"/>
      <c r="N75" s="71"/>
      <c r="O75" s="71"/>
    </row>
    <row r="76" ht="15.75" customHeight="1">
      <c r="C76" s="6"/>
      <c r="D76" s="6"/>
      <c r="M76" s="71"/>
      <c r="N76" s="71"/>
      <c r="O76" s="71"/>
    </row>
    <row r="77" ht="15.75" customHeight="1">
      <c r="C77" s="6"/>
      <c r="D77" s="6"/>
      <c r="M77" s="71"/>
      <c r="N77" s="71"/>
      <c r="O77" s="71"/>
    </row>
    <row r="78" ht="15.75" customHeight="1">
      <c r="C78" s="6"/>
      <c r="D78" s="6"/>
      <c r="M78" s="71"/>
      <c r="N78" s="71"/>
      <c r="O78" s="71"/>
    </row>
    <row r="79" ht="15.75" customHeight="1">
      <c r="C79" s="6"/>
      <c r="D79" s="6"/>
      <c r="M79" s="71"/>
      <c r="N79" s="71"/>
      <c r="O79" s="71"/>
    </row>
    <row r="80" ht="15.75" customHeight="1">
      <c r="C80" s="6"/>
      <c r="D80" s="6"/>
      <c r="M80" s="71"/>
      <c r="N80" s="71"/>
      <c r="O80" s="71"/>
    </row>
    <row r="81" ht="15.75" customHeight="1">
      <c r="C81" s="6"/>
      <c r="D81" s="6"/>
      <c r="M81" s="71"/>
      <c r="N81" s="71"/>
      <c r="O81" s="71"/>
    </row>
    <row r="82" ht="15.75" customHeight="1">
      <c r="C82" s="6"/>
      <c r="D82" s="6"/>
      <c r="M82" s="71"/>
      <c r="N82" s="71"/>
      <c r="O82" s="71"/>
    </row>
    <row r="83" ht="15.75" customHeight="1">
      <c r="C83" s="6"/>
      <c r="D83" s="6"/>
      <c r="M83" s="71"/>
      <c r="N83" s="71"/>
      <c r="O83" s="71"/>
    </row>
    <row r="84" ht="15.75" customHeight="1">
      <c r="C84" s="6"/>
      <c r="D84" s="6"/>
      <c r="M84" s="71"/>
      <c r="N84" s="71"/>
      <c r="O84" s="71"/>
    </row>
    <row r="85" ht="15.75" customHeight="1">
      <c r="C85" s="6"/>
      <c r="D85" s="6"/>
      <c r="M85" s="71"/>
      <c r="N85" s="71"/>
      <c r="O85" s="71"/>
    </row>
    <row r="86" ht="15.75" customHeight="1">
      <c r="C86" s="6"/>
      <c r="D86" s="6"/>
      <c r="M86" s="71"/>
      <c r="N86" s="71"/>
      <c r="O86" s="71"/>
    </row>
    <row r="87" ht="15.75" customHeight="1">
      <c r="C87" s="6"/>
      <c r="D87" s="6"/>
      <c r="M87" s="71"/>
      <c r="N87" s="71"/>
      <c r="O87" s="71"/>
    </row>
    <row r="88" ht="15.75" customHeight="1">
      <c r="C88" s="6"/>
      <c r="D88" s="6"/>
      <c r="M88" s="71"/>
      <c r="N88" s="71"/>
      <c r="O88" s="71"/>
    </row>
    <row r="89" ht="15.75" customHeight="1">
      <c r="C89" s="6"/>
      <c r="D89" s="6"/>
      <c r="M89" s="71"/>
      <c r="N89" s="71"/>
      <c r="O89" s="71"/>
    </row>
    <row r="90" ht="15.75" customHeight="1">
      <c r="C90" s="6"/>
      <c r="D90" s="6"/>
      <c r="M90" s="71"/>
      <c r="N90" s="71"/>
      <c r="O90" s="71"/>
    </row>
    <row r="91" ht="15.75" customHeight="1">
      <c r="C91" s="6"/>
      <c r="D91" s="6"/>
      <c r="M91" s="71"/>
      <c r="N91" s="71"/>
      <c r="O91" s="71"/>
    </row>
    <row r="92" ht="15.75" customHeight="1">
      <c r="C92" s="6"/>
      <c r="D92" s="6"/>
      <c r="M92" s="71"/>
      <c r="N92" s="71"/>
      <c r="O92" s="71"/>
    </row>
    <row r="93" ht="15.75" customHeight="1">
      <c r="C93" s="6"/>
      <c r="D93" s="6"/>
      <c r="M93" s="71"/>
      <c r="N93" s="71"/>
      <c r="O93" s="71"/>
    </row>
    <row r="94" ht="15.75" customHeight="1">
      <c r="C94" s="6"/>
      <c r="D94" s="6"/>
      <c r="M94" s="71"/>
      <c r="N94" s="71"/>
      <c r="O94" s="71"/>
    </row>
    <row r="95" ht="15.75" customHeight="1">
      <c r="C95" s="6"/>
      <c r="D95" s="6"/>
      <c r="M95" s="71"/>
      <c r="N95" s="71"/>
      <c r="O95" s="71"/>
    </row>
    <row r="96" ht="15.75" customHeight="1">
      <c r="C96" s="6"/>
      <c r="D96" s="6"/>
      <c r="M96" s="71"/>
      <c r="N96" s="71"/>
      <c r="O96" s="71"/>
    </row>
    <row r="97" ht="15.75" customHeight="1">
      <c r="C97" s="6"/>
      <c r="D97" s="6"/>
      <c r="M97" s="71"/>
      <c r="N97" s="71"/>
      <c r="O97" s="71"/>
    </row>
    <row r="98" ht="15.75" customHeight="1">
      <c r="C98" s="6"/>
      <c r="D98" s="6"/>
      <c r="M98" s="71"/>
      <c r="N98" s="71"/>
      <c r="O98" s="71"/>
    </row>
    <row r="99" ht="15.75" customHeight="1">
      <c r="C99" s="6"/>
      <c r="D99" s="6"/>
      <c r="M99" s="71"/>
      <c r="N99" s="71"/>
      <c r="O99" s="71"/>
    </row>
    <row r="100" ht="15.75" customHeight="1">
      <c r="C100" s="6"/>
      <c r="D100" s="6"/>
      <c r="M100" s="71"/>
      <c r="N100" s="71"/>
      <c r="O100" s="71"/>
    </row>
    <row r="101" ht="15.75" customHeight="1">
      <c r="C101" s="6"/>
      <c r="D101" s="6"/>
      <c r="M101" s="71"/>
      <c r="N101" s="71"/>
      <c r="O101" s="71"/>
    </row>
    <row r="102" ht="15.75" customHeight="1">
      <c r="C102" s="6"/>
      <c r="D102" s="6"/>
      <c r="M102" s="71"/>
      <c r="N102" s="71"/>
      <c r="O102" s="71"/>
    </row>
    <row r="103" ht="15.75" customHeight="1">
      <c r="C103" s="6"/>
      <c r="D103" s="6"/>
      <c r="M103" s="71"/>
      <c r="N103" s="71"/>
      <c r="O103" s="71"/>
    </row>
    <row r="104" ht="15.75" customHeight="1">
      <c r="C104" s="6"/>
      <c r="D104" s="6"/>
      <c r="M104" s="71"/>
      <c r="N104" s="71"/>
      <c r="O104" s="71"/>
    </row>
    <row r="105" ht="15.75" customHeight="1">
      <c r="C105" s="6"/>
      <c r="D105" s="6"/>
      <c r="M105" s="71"/>
      <c r="N105" s="71"/>
      <c r="O105" s="71"/>
    </row>
    <row r="106" ht="15.75" customHeight="1">
      <c r="C106" s="6"/>
      <c r="D106" s="6"/>
      <c r="M106" s="71"/>
      <c r="N106" s="71"/>
      <c r="O106" s="71"/>
    </row>
    <row r="107" ht="15.75" customHeight="1">
      <c r="C107" s="6"/>
      <c r="D107" s="6"/>
      <c r="M107" s="71"/>
      <c r="N107" s="71"/>
      <c r="O107" s="71"/>
    </row>
    <row r="108" ht="15.75" customHeight="1">
      <c r="C108" s="6"/>
      <c r="D108" s="6"/>
      <c r="M108" s="71"/>
      <c r="N108" s="71"/>
      <c r="O108" s="71"/>
    </row>
    <row r="109" ht="15.75" customHeight="1">
      <c r="C109" s="6"/>
      <c r="D109" s="6"/>
      <c r="M109" s="71"/>
      <c r="N109" s="71"/>
      <c r="O109" s="71"/>
    </row>
    <row r="110" ht="15.75" customHeight="1">
      <c r="C110" s="6"/>
      <c r="D110" s="6"/>
      <c r="M110" s="71"/>
      <c r="N110" s="71"/>
      <c r="O110" s="71"/>
    </row>
    <row r="111" ht="15.75" customHeight="1">
      <c r="C111" s="6"/>
      <c r="D111" s="6"/>
      <c r="M111" s="71"/>
      <c r="N111" s="71"/>
      <c r="O111" s="71"/>
    </row>
    <row r="112" ht="15.75" customHeight="1">
      <c r="C112" s="6"/>
      <c r="D112" s="6"/>
      <c r="M112" s="71"/>
      <c r="N112" s="71"/>
      <c r="O112" s="71"/>
    </row>
    <row r="113" ht="15.75" customHeight="1">
      <c r="C113" s="6"/>
      <c r="D113" s="6"/>
      <c r="M113" s="71"/>
      <c r="N113" s="71"/>
      <c r="O113" s="71"/>
    </row>
    <row r="114" ht="15.75" customHeight="1">
      <c r="C114" s="6"/>
      <c r="D114" s="6"/>
      <c r="M114" s="71"/>
      <c r="N114" s="71"/>
      <c r="O114" s="71"/>
    </row>
    <row r="115" ht="15.75" customHeight="1">
      <c r="C115" s="6"/>
      <c r="D115" s="6"/>
      <c r="M115" s="71"/>
      <c r="N115" s="71"/>
      <c r="O115" s="71"/>
    </row>
    <row r="116" ht="15.75" customHeight="1">
      <c r="C116" s="6"/>
      <c r="D116" s="6"/>
      <c r="M116" s="71"/>
      <c r="N116" s="71"/>
      <c r="O116" s="71"/>
    </row>
    <row r="117" ht="15.75" customHeight="1">
      <c r="C117" s="6"/>
      <c r="D117" s="6"/>
      <c r="M117" s="71"/>
      <c r="N117" s="71"/>
      <c r="O117" s="71"/>
    </row>
    <row r="118" ht="15.75" customHeight="1">
      <c r="C118" s="6"/>
      <c r="D118" s="6"/>
      <c r="M118" s="71"/>
      <c r="N118" s="71"/>
      <c r="O118" s="71"/>
    </row>
    <row r="119" ht="15.75" customHeight="1">
      <c r="C119" s="6"/>
      <c r="D119" s="6"/>
      <c r="M119" s="71"/>
      <c r="N119" s="71"/>
      <c r="O119" s="71"/>
    </row>
    <row r="120" ht="15.75" customHeight="1">
      <c r="C120" s="6"/>
      <c r="D120" s="6"/>
      <c r="M120" s="71"/>
      <c r="N120" s="71"/>
      <c r="O120" s="71"/>
    </row>
    <row r="121" ht="15.75" customHeight="1">
      <c r="C121" s="6"/>
      <c r="D121" s="6"/>
      <c r="M121" s="71"/>
      <c r="N121" s="71"/>
      <c r="O121" s="71"/>
    </row>
    <row r="122" ht="15.75" customHeight="1">
      <c r="C122" s="6"/>
      <c r="D122" s="6"/>
      <c r="M122" s="71"/>
      <c r="N122" s="71"/>
      <c r="O122" s="71"/>
    </row>
    <row r="123" ht="15.75" customHeight="1">
      <c r="C123" s="6"/>
      <c r="D123" s="6"/>
      <c r="M123" s="71"/>
      <c r="N123" s="71"/>
      <c r="O123" s="71"/>
    </row>
    <row r="124" ht="15.75" customHeight="1">
      <c r="C124" s="6"/>
      <c r="D124" s="6"/>
      <c r="M124" s="71"/>
      <c r="N124" s="71"/>
      <c r="O124" s="71"/>
    </row>
    <row r="125" ht="15.75" customHeight="1">
      <c r="C125" s="6"/>
      <c r="D125" s="6"/>
      <c r="M125" s="71"/>
      <c r="N125" s="71"/>
      <c r="O125" s="71"/>
    </row>
    <row r="126" ht="15.75" customHeight="1">
      <c r="C126" s="6"/>
      <c r="D126" s="6"/>
      <c r="M126" s="71"/>
      <c r="N126" s="71"/>
      <c r="O126" s="71"/>
    </row>
    <row r="127" ht="15.75" customHeight="1">
      <c r="C127" s="6"/>
      <c r="D127" s="6"/>
      <c r="M127" s="71"/>
      <c r="N127" s="71"/>
      <c r="O127" s="71"/>
    </row>
    <row r="128" ht="15.75" customHeight="1">
      <c r="C128" s="6"/>
      <c r="D128" s="6"/>
      <c r="M128" s="71"/>
      <c r="N128" s="71"/>
      <c r="O128" s="71"/>
    </row>
    <row r="129" ht="15.75" customHeight="1">
      <c r="C129" s="6"/>
      <c r="D129" s="6"/>
      <c r="M129" s="71"/>
      <c r="N129" s="71"/>
      <c r="O129" s="71"/>
    </row>
    <row r="130" ht="15.75" customHeight="1">
      <c r="C130" s="6"/>
      <c r="D130" s="6"/>
      <c r="M130" s="71"/>
      <c r="N130" s="71"/>
      <c r="O130" s="71"/>
    </row>
    <row r="131" ht="15.75" customHeight="1">
      <c r="C131" s="6"/>
      <c r="D131" s="6"/>
      <c r="M131" s="71"/>
      <c r="N131" s="71"/>
      <c r="O131" s="71"/>
    </row>
    <row r="132" ht="15.75" customHeight="1">
      <c r="C132" s="6"/>
      <c r="D132" s="6"/>
      <c r="M132" s="71"/>
      <c r="N132" s="71"/>
      <c r="O132" s="71"/>
    </row>
    <row r="133" ht="15.75" customHeight="1">
      <c r="C133" s="6"/>
      <c r="D133" s="6"/>
      <c r="M133" s="71"/>
      <c r="N133" s="71"/>
      <c r="O133" s="71"/>
    </row>
    <row r="134" ht="15.75" customHeight="1">
      <c r="C134" s="6"/>
      <c r="D134" s="6"/>
      <c r="M134" s="71"/>
      <c r="N134" s="71"/>
      <c r="O134" s="71"/>
    </row>
    <row r="135" ht="15.75" customHeight="1">
      <c r="C135" s="6"/>
      <c r="D135" s="6"/>
      <c r="M135" s="71"/>
      <c r="N135" s="71"/>
      <c r="O135" s="71"/>
    </row>
    <row r="136" ht="15.75" customHeight="1">
      <c r="C136" s="6"/>
      <c r="D136" s="6"/>
      <c r="M136" s="71"/>
      <c r="N136" s="71"/>
      <c r="O136" s="71"/>
    </row>
    <row r="137" ht="15.75" customHeight="1">
      <c r="C137" s="6"/>
      <c r="D137" s="6"/>
      <c r="M137" s="71"/>
      <c r="N137" s="71"/>
      <c r="O137" s="71"/>
    </row>
    <row r="138" ht="15.75" customHeight="1">
      <c r="C138" s="6"/>
      <c r="D138" s="6"/>
      <c r="M138" s="71"/>
      <c r="N138" s="71"/>
      <c r="O138" s="71"/>
    </row>
    <row r="139" ht="15.75" customHeight="1">
      <c r="C139" s="6"/>
      <c r="D139" s="6"/>
      <c r="M139" s="71"/>
      <c r="N139" s="71"/>
      <c r="O139" s="71"/>
    </row>
    <row r="140" ht="15.75" customHeight="1">
      <c r="C140" s="6"/>
      <c r="D140" s="6"/>
      <c r="M140" s="71"/>
      <c r="N140" s="71"/>
      <c r="O140" s="71"/>
    </row>
    <row r="141" ht="15.75" customHeight="1">
      <c r="C141" s="6"/>
      <c r="D141" s="6"/>
      <c r="M141" s="71"/>
      <c r="N141" s="71"/>
      <c r="O141" s="71"/>
    </row>
    <row r="142" ht="15.75" customHeight="1">
      <c r="C142" s="6"/>
      <c r="D142" s="6"/>
      <c r="M142" s="71"/>
      <c r="N142" s="71"/>
      <c r="O142" s="71"/>
    </row>
    <row r="143" ht="15.75" customHeight="1">
      <c r="C143" s="6"/>
      <c r="D143" s="6"/>
      <c r="M143" s="71"/>
      <c r="N143" s="71"/>
      <c r="O143" s="71"/>
    </row>
    <row r="144" ht="15.75" customHeight="1">
      <c r="C144" s="6"/>
      <c r="D144" s="6"/>
      <c r="M144" s="71"/>
      <c r="N144" s="71"/>
      <c r="O144" s="71"/>
    </row>
    <row r="145" ht="15.75" customHeight="1">
      <c r="C145" s="6"/>
      <c r="D145" s="6"/>
      <c r="M145" s="71"/>
      <c r="N145" s="71"/>
      <c r="O145" s="71"/>
    </row>
    <row r="146" ht="15.75" customHeight="1">
      <c r="C146" s="6"/>
      <c r="D146" s="6"/>
      <c r="M146" s="71"/>
      <c r="N146" s="71"/>
      <c r="O146" s="71"/>
    </row>
    <row r="147" ht="15.75" customHeight="1">
      <c r="C147" s="6"/>
      <c r="D147" s="6"/>
      <c r="M147" s="71"/>
      <c r="N147" s="71"/>
      <c r="O147" s="71"/>
    </row>
    <row r="148" ht="15.75" customHeight="1">
      <c r="C148" s="6"/>
      <c r="D148" s="6"/>
      <c r="M148" s="71"/>
      <c r="N148" s="71"/>
      <c r="O148" s="71"/>
    </row>
    <row r="149" ht="15.75" customHeight="1">
      <c r="C149" s="6"/>
      <c r="D149" s="6"/>
      <c r="M149" s="71"/>
      <c r="N149" s="71"/>
      <c r="O149" s="71"/>
    </row>
    <row r="150" ht="15.75" customHeight="1">
      <c r="C150" s="6"/>
      <c r="D150" s="6"/>
      <c r="M150" s="71"/>
      <c r="N150" s="71"/>
      <c r="O150" s="71"/>
    </row>
    <row r="151" ht="15.75" customHeight="1">
      <c r="C151" s="6"/>
      <c r="D151" s="6"/>
      <c r="M151" s="71"/>
      <c r="N151" s="71"/>
      <c r="O151" s="71"/>
    </row>
    <row r="152" ht="15.75" customHeight="1">
      <c r="C152" s="6"/>
      <c r="D152" s="6"/>
      <c r="M152" s="71"/>
      <c r="N152" s="71"/>
      <c r="O152" s="71"/>
    </row>
    <row r="153" ht="15.75" customHeight="1">
      <c r="C153" s="6"/>
      <c r="D153" s="6"/>
      <c r="M153" s="71"/>
      <c r="N153" s="71"/>
      <c r="O153" s="71"/>
    </row>
    <row r="154" ht="15.75" customHeight="1">
      <c r="C154" s="6"/>
      <c r="D154" s="6"/>
      <c r="M154" s="71"/>
      <c r="N154" s="71"/>
      <c r="O154" s="71"/>
    </row>
    <row r="155" ht="15.75" customHeight="1">
      <c r="C155" s="6"/>
      <c r="D155" s="6"/>
      <c r="M155" s="71"/>
      <c r="N155" s="71"/>
      <c r="O155" s="71"/>
    </row>
    <row r="156" ht="15.75" customHeight="1">
      <c r="C156" s="6"/>
      <c r="D156" s="6"/>
      <c r="M156" s="71"/>
      <c r="N156" s="71"/>
      <c r="O156" s="71"/>
    </row>
    <row r="157" ht="15.75" customHeight="1">
      <c r="C157" s="6"/>
      <c r="D157" s="6"/>
      <c r="M157" s="71"/>
      <c r="N157" s="71"/>
      <c r="O157" s="71"/>
    </row>
    <row r="158" ht="15.75" customHeight="1">
      <c r="C158" s="6"/>
      <c r="D158" s="6"/>
      <c r="M158" s="71"/>
      <c r="N158" s="71"/>
      <c r="O158" s="71"/>
    </row>
    <row r="159" ht="15.75" customHeight="1">
      <c r="C159" s="6"/>
      <c r="D159" s="6"/>
      <c r="M159" s="71"/>
      <c r="N159" s="71"/>
      <c r="O159" s="71"/>
    </row>
    <row r="160" ht="15.75" customHeight="1">
      <c r="C160" s="6"/>
      <c r="D160" s="6"/>
      <c r="M160" s="71"/>
      <c r="N160" s="71"/>
      <c r="O160" s="71"/>
    </row>
    <row r="161" ht="15.75" customHeight="1">
      <c r="C161" s="6"/>
      <c r="D161" s="6"/>
      <c r="M161" s="71"/>
      <c r="N161" s="71"/>
      <c r="O161" s="71"/>
    </row>
    <row r="162" ht="15.75" customHeight="1">
      <c r="C162" s="6"/>
      <c r="D162" s="6"/>
      <c r="M162" s="71"/>
      <c r="N162" s="71"/>
      <c r="O162" s="71"/>
    </row>
    <row r="163" ht="15.75" customHeight="1">
      <c r="C163" s="6"/>
      <c r="D163" s="6"/>
      <c r="M163" s="71"/>
      <c r="N163" s="71"/>
      <c r="O163" s="71"/>
    </row>
    <row r="164" ht="15.75" customHeight="1">
      <c r="C164" s="6"/>
      <c r="D164" s="6"/>
      <c r="M164" s="71"/>
      <c r="N164" s="71"/>
      <c r="O164" s="71"/>
    </row>
    <row r="165" ht="15.75" customHeight="1">
      <c r="C165" s="6"/>
      <c r="D165" s="6"/>
      <c r="M165" s="71"/>
      <c r="N165" s="71"/>
      <c r="O165" s="71"/>
    </row>
    <row r="166" ht="15.75" customHeight="1">
      <c r="C166" s="6"/>
      <c r="D166" s="6"/>
      <c r="M166" s="71"/>
      <c r="N166" s="71"/>
      <c r="O166" s="71"/>
    </row>
    <row r="167" ht="15.75" customHeight="1">
      <c r="C167" s="6"/>
      <c r="D167" s="6"/>
      <c r="M167" s="71"/>
      <c r="N167" s="71"/>
      <c r="O167" s="71"/>
    </row>
    <row r="168" ht="15.75" customHeight="1">
      <c r="C168" s="6"/>
      <c r="D168" s="6"/>
      <c r="M168" s="71"/>
      <c r="N168" s="71"/>
      <c r="O168" s="71"/>
    </row>
    <row r="169" ht="15.75" customHeight="1">
      <c r="C169" s="6"/>
      <c r="D169" s="6"/>
      <c r="M169" s="71"/>
      <c r="N169" s="71"/>
      <c r="O169" s="71"/>
    </row>
    <row r="170" ht="15.75" customHeight="1">
      <c r="C170" s="6"/>
      <c r="D170" s="6"/>
      <c r="M170" s="71"/>
      <c r="N170" s="71"/>
      <c r="O170" s="71"/>
    </row>
    <row r="171" ht="15.75" customHeight="1">
      <c r="C171" s="6"/>
      <c r="D171" s="6"/>
      <c r="M171" s="71"/>
      <c r="N171" s="71"/>
      <c r="O171" s="71"/>
    </row>
    <row r="172" ht="15.75" customHeight="1">
      <c r="C172" s="6"/>
      <c r="D172" s="6"/>
      <c r="M172" s="71"/>
      <c r="N172" s="71"/>
      <c r="O172" s="71"/>
    </row>
    <row r="173" ht="15.75" customHeight="1">
      <c r="C173" s="6"/>
      <c r="D173" s="6"/>
      <c r="M173" s="71"/>
      <c r="N173" s="71"/>
      <c r="O173" s="71"/>
    </row>
    <row r="174" ht="15.75" customHeight="1">
      <c r="C174" s="6"/>
      <c r="D174" s="6"/>
      <c r="M174" s="71"/>
      <c r="N174" s="71"/>
      <c r="O174" s="71"/>
    </row>
    <row r="175" ht="15.75" customHeight="1">
      <c r="C175" s="6"/>
      <c r="D175" s="6"/>
      <c r="M175" s="71"/>
      <c r="N175" s="71"/>
      <c r="O175" s="71"/>
    </row>
    <row r="176" ht="15.75" customHeight="1">
      <c r="C176" s="6"/>
      <c r="D176" s="6"/>
      <c r="M176" s="71"/>
      <c r="N176" s="71"/>
      <c r="O176" s="71"/>
    </row>
    <row r="177" ht="15.75" customHeight="1">
      <c r="C177" s="6"/>
      <c r="D177" s="6"/>
      <c r="M177" s="71"/>
      <c r="N177" s="71"/>
      <c r="O177" s="71"/>
    </row>
    <row r="178" ht="15.75" customHeight="1">
      <c r="C178" s="6"/>
      <c r="D178" s="6"/>
      <c r="M178" s="71"/>
      <c r="N178" s="71"/>
      <c r="O178" s="71"/>
    </row>
    <row r="179" ht="15.75" customHeight="1">
      <c r="C179" s="6"/>
      <c r="D179" s="6"/>
      <c r="M179" s="71"/>
      <c r="N179" s="71"/>
      <c r="O179" s="71"/>
    </row>
    <row r="180" ht="15.75" customHeight="1">
      <c r="C180" s="6"/>
      <c r="D180" s="6"/>
      <c r="M180" s="71"/>
      <c r="N180" s="71"/>
      <c r="O180" s="71"/>
    </row>
    <row r="181" ht="15.75" customHeight="1">
      <c r="C181" s="6"/>
      <c r="D181" s="6"/>
      <c r="M181" s="71"/>
      <c r="N181" s="71"/>
      <c r="O181" s="71"/>
    </row>
    <row r="182" ht="15.75" customHeight="1">
      <c r="C182" s="6"/>
      <c r="D182" s="6"/>
      <c r="M182" s="71"/>
      <c r="N182" s="71"/>
      <c r="O182" s="71"/>
    </row>
    <row r="183" ht="15.75" customHeight="1">
      <c r="C183" s="6"/>
      <c r="D183" s="6"/>
      <c r="M183" s="71"/>
      <c r="N183" s="71"/>
      <c r="O183" s="71"/>
    </row>
    <row r="184" ht="15.75" customHeight="1">
      <c r="C184" s="6"/>
      <c r="D184" s="6"/>
      <c r="M184" s="71"/>
      <c r="N184" s="71"/>
      <c r="O184" s="71"/>
    </row>
    <row r="185" ht="15.75" customHeight="1">
      <c r="C185" s="6"/>
      <c r="D185" s="6"/>
      <c r="M185" s="71"/>
      <c r="N185" s="71"/>
      <c r="O185" s="71"/>
    </row>
    <row r="186" ht="15.75" customHeight="1">
      <c r="C186" s="6"/>
      <c r="D186" s="6"/>
      <c r="M186" s="71"/>
      <c r="N186" s="71"/>
      <c r="O186" s="71"/>
    </row>
    <row r="187" ht="15.75" customHeight="1">
      <c r="C187" s="6"/>
      <c r="D187" s="6"/>
      <c r="M187" s="71"/>
      <c r="N187" s="71"/>
      <c r="O187" s="71"/>
    </row>
    <row r="188" ht="15.75" customHeight="1">
      <c r="C188" s="6"/>
      <c r="D188" s="6"/>
      <c r="M188" s="71"/>
      <c r="N188" s="71"/>
      <c r="O188" s="71"/>
    </row>
    <row r="189" ht="15.75" customHeight="1">
      <c r="C189" s="6"/>
      <c r="D189" s="6"/>
      <c r="M189" s="71"/>
      <c r="N189" s="71"/>
      <c r="O189" s="71"/>
    </row>
    <row r="190" ht="15.75" customHeight="1">
      <c r="C190" s="6"/>
      <c r="D190" s="6"/>
      <c r="M190" s="71"/>
      <c r="N190" s="71"/>
      <c r="O190" s="71"/>
    </row>
    <row r="191" ht="15.75" customHeight="1">
      <c r="C191" s="6"/>
      <c r="D191" s="6"/>
      <c r="M191" s="71"/>
      <c r="N191" s="71"/>
      <c r="O191" s="71"/>
    </row>
    <row r="192" ht="15.75" customHeight="1">
      <c r="C192" s="6"/>
      <c r="D192" s="6"/>
      <c r="M192" s="71"/>
      <c r="N192" s="71"/>
      <c r="O192" s="71"/>
    </row>
    <row r="193" ht="15.75" customHeight="1">
      <c r="C193" s="6"/>
      <c r="D193" s="6"/>
      <c r="M193" s="71"/>
      <c r="N193" s="71"/>
      <c r="O193" s="71"/>
    </row>
    <row r="194" ht="15.75" customHeight="1">
      <c r="C194" s="6"/>
      <c r="D194" s="6"/>
      <c r="M194" s="71"/>
      <c r="N194" s="71"/>
      <c r="O194" s="71"/>
    </row>
    <row r="195" ht="15.75" customHeight="1">
      <c r="C195" s="6"/>
      <c r="D195" s="6"/>
      <c r="M195" s="71"/>
      <c r="N195" s="71"/>
      <c r="O195" s="71"/>
    </row>
    <row r="196" ht="15.75" customHeight="1">
      <c r="C196" s="6"/>
      <c r="D196" s="6"/>
      <c r="M196" s="71"/>
      <c r="N196" s="71"/>
      <c r="O196" s="71"/>
    </row>
    <row r="197" ht="15.75" customHeight="1">
      <c r="C197" s="6"/>
      <c r="D197" s="6"/>
      <c r="M197" s="71"/>
      <c r="N197" s="71"/>
      <c r="O197" s="71"/>
    </row>
    <row r="198" ht="15.75" customHeight="1">
      <c r="C198" s="6"/>
      <c r="D198" s="6"/>
      <c r="M198" s="71"/>
      <c r="N198" s="71"/>
      <c r="O198" s="71"/>
    </row>
    <row r="199" ht="15.75" customHeight="1">
      <c r="C199" s="6"/>
      <c r="D199" s="6"/>
      <c r="M199" s="71"/>
      <c r="N199" s="71"/>
      <c r="O199" s="71"/>
    </row>
    <row r="200" ht="15.75" customHeight="1">
      <c r="C200" s="6"/>
      <c r="D200" s="6"/>
      <c r="M200" s="71"/>
      <c r="N200" s="71"/>
      <c r="O200" s="71"/>
    </row>
    <row r="201" ht="15.75" customHeight="1">
      <c r="C201" s="6"/>
      <c r="D201" s="6"/>
      <c r="M201" s="71"/>
      <c r="N201" s="71"/>
      <c r="O201" s="71"/>
    </row>
    <row r="202" ht="15.75" customHeight="1">
      <c r="C202" s="6"/>
      <c r="D202" s="6"/>
      <c r="M202" s="71"/>
      <c r="N202" s="71"/>
      <c r="O202" s="71"/>
    </row>
    <row r="203" ht="15.75" customHeight="1">
      <c r="C203" s="6"/>
      <c r="D203" s="6"/>
      <c r="M203" s="71"/>
      <c r="N203" s="71"/>
      <c r="O203" s="71"/>
    </row>
    <row r="204" ht="15.75" customHeight="1">
      <c r="C204" s="6"/>
      <c r="D204" s="6"/>
      <c r="M204" s="71"/>
      <c r="N204" s="71"/>
      <c r="O204" s="71"/>
    </row>
    <row r="205" ht="15.75" customHeight="1">
      <c r="C205" s="6"/>
      <c r="D205" s="6"/>
      <c r="M205" s="71"/>
      <c r="N205" s="71"/>
      <c r="O205" s="71"/>
    </row>
    <row r="206" ht="15.75" customHeight="1">
      <c r="C206" s="6"/>
      <c r="D206" s="6"/>
      <c r="M206" s="71"/>
      <c r="N206" s="71"/>
      <c r="O206" s="71"/>
    </row>
    <row r="207" ht="15.75" customHeight="1">
      <c r="C207" s="6"/>
      <c r="D207" s="6"/>
      <c r="M207" s="71"/>
      <c r="N207" s="71"/>
      <c r="O207" s="71"/>
    </row>
    <row r="208" ht="15.75" customHeight="1">
      <c r="C208" s="6"/>
      <c r="D208" s="6"/>
      <c r="M208" s="71"/>
      <c r="N208" s="71"/>
      <c r="O208" s="71"/>
    </row>
    <row r="209" ht="15.75" customHeight="1">
      <c r="C209" s="6"/>
      <c r="D209" s="6"/>
      <c r="M209" s="71"/>
      <c r="N209" s="71"/>
      <c r="O209" s="71"/>
    </row>
    <row r="210" ht="15.75" customHeight="1">
      <c r="C210" s="6"/>
      <c r="D210" s="6"/>
      <c r="M210" s="71"/>
      <c r="N210" s="71"/>
      <c r="O210" s="71"/>
    </row>
    <row r="211" ht="15.75" customHeight="1">
      <c r="C211" s="6"/>
      <c r="D211" s="6"/>
      <c r="M211" s="71"/>
      <c r="N211" s="71"/>
      <c r="O211" s="71"/>
    </row>
    <row r="212" ht="15.75" customHeight="1">
      <c r="C212" s="6"/>
      <c r="D212" s="6"/>
      <c r="M212" s="71"/>
      <c r="N212" s="71"/>
      <c r="O212" s="71"/>
    </row>
    <row r="213" ht="15.75" customHeight="1">
      <c r="C213" s="6"/>
      <c r="D213" s="6"/>
      <c r="M213" s="71"/>
      <c r="N213" s="71"/>
      <c r="O213" s="71"/>
    </row>
    <row r="214" ht="15.75" customHeight="1">
      <c r="C214" s="6"/>
      <c r="D214" s="6"/>
      <c r="M214" s="71"/>
      <c r="N214" s="71"/>
      <c r="O214" s="71"/>
    </row>
    <row r="215" ht="15.75" customHeight="1">
      <c r="C215" s="6"/>
      <c r="D215" s="6"/>
      <c r="M215" s="71"/>
      <c r="N215" s="71"/>
      <c r="O215" s="71"/>
    </row>
    <row r="216" ht="15.75" customHeight="1">
      <c r="C216" s="6"/>
      <c r="D216" s="6"/>
      <c r="M216" s="71"/>
      <c r="N216" s="71"/>
      <c r="O216" s="71"/>
    </row>
    <row r="217" ht="15.75" customHeight="1">
      <c r="C217" s="6"/>
      <c r="D217" s="6"/>
      <c r="M217" s="71"/>
      <c r="N217" s="71"/>
      <c r="O217" s="71"/>
    </row>
    <row r="218" ht="15.75" customHeight="1">
      <c r="C218" s="6"/>
      <c r="D218" s="6"/>
      <c r="M218" s="71"/>
      <c r="N218" s="71"/>
      <c r="O218" s="71"/>
    </row>
    <row r="219" ht="15.75" customHeight="1">
      <c r="C219" s="6"/>
      <c r="D219" s="6"/>
      <c r="M219" s="71"/>
      <c r="N219" s="71"/>
      <c r="O219" s="71"/>
    </row>
    <row r="220" ht="15.75" customHeight="1">
      <c r="C220" s="6"/>
      <c r="D220" s="6"/>
      <c r="M220" s="71"/>
      <c r="N220" s="71"/>
      <c r="O220" s="71"/>
    </row>
    <row r="221" ht="15.75" customHeight="1">
      <c r="C221" s="6"/>
      <c r="D221" s="6"/>
      <c r="M221" s="71"/>
      <c r="N221" s="71"/>
      <c r="O221" s="71"/>
    </row>
    <row r="222" ht="15.75" customHeight="1">
      <c r="C222" s="6"/>
      <c r="D222" s="6"/>
      <c r="M222" s="71"/>
      <c r="N222" s="71"/>
      <c r="O222" s="71"/>
    </row>
    <row r="223" ht="15.75" customHeight="1">
      <c r="C223" s="6"/>
      <c r="D223" s="6"/>
      <c r="M223" s="71"/>
      <c r="N223" s="71"/>
      <c r="O223" s="71"/>
    </row>
    <row r="224" ht="15.75" customHeight="1">
      <c r="C224" s="6"/>
      <c r="D224" s="6"/>
      <c r="M224" s="71"/>
      <c r="N224" s="71"/>
      <c r="O224" s="71"/>
    </row>
    <row r="225" ht="15.75" customHeight="1">
      <c r="C225" s="6"/>
      <c r="D225" s="6"/>
      <c r="M225" s="71"/>
      <c r="N225" s="71"/>
      <c r="O225" s="71"/>
    </row>
    <row r="226" ht="15.75" customHeight="1">
      <c r="C226" s="6"/>
      <c r="D226" s="6"/>
      <c r="M226" s="71"/>
      <c r="N226" s="71"/>
      <c r="O226" s="71"/>
    </row>
    <row r="227" ht="15.75" customHeight="1">
      <c r="C227" s="6"/>
      <c r="D227" s="6"/>
      <c r="M227" s="71"/>
      <c r="N227" s="71"/>
      <c r="O227" s="71"/>
    </row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">
    <mergeCell ref="A1:C1"/>
    <mergeCell ref="A2:C2"/>
  </mergeCells>
  <printOptions gridLines="1"/>
  <pageMargins bottom="0.75" footer="0.0" header="0.0" left="0.7" right="0.7" top="0.75"/>
  <pageSetup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57"/>
    <col customWidth="1" min="2" max="2" width="17.43"/>
    <col customWidth="1" min="3" max="4" width="9.14"/>
    <col customWidth="1" min="5" max="5" width="7.29"/>
    <col customWidth="1" min="6" max="6" width="6.57"/>
    <col customWidth="1" min="7" max="7" width="6.43"/>
    <col customWidth="1" min="8" max="8" width="6.57"/>
    <col customWidth="1" min="9" max="9" width="9.57"/>
    <col customWidth="1" min="10" max="10" width="10.0"/>
    <col customWidth="1" min="11" max="11" width="8.14"/>
    <col customWidth="1" min="12" max="15" width="11.43"/>
    <col customWidth="1" min="16" max="20" width="8.57"/>
    <col customWidth="1" min="21" max="21" width="14.0"/>
    <col customWidth="1" min="22" max="24" width="7.57"/>
  </cols>
  <sheetData>
    <row r="1" ht="15.0" customHeight="1">
      <c r="A1" s="11" t="s">
        <v>28</v>
      </c>
      <c r="D1" s="6"/>
      <c r="M1" s="71"/>
      <c r="N1" s="71"/>
      <c r="O1" s="71"/>
    </row>
    <row r="2" ht="15.0" customHeight="1">
      <c r="A2" s="11" t="s">
        <v>29</v>
      </c>
      <c r="D2" s="6"/>
      <c r="M2" s="71"/>
      <c r="N2" s="71"/>
      <c r="O2" s="71"/>
    </row>
    <row r="3">
      <c r="A3" s="16"/>
      <c r="B3" s="12" t="s">
        <v>30</v>
      </c>
      <c r="C3" s="13" t="s">
        <v>31</v>
      </c>
      <c r="D3" s="14" t="s">
        <v>73</v>
      </c>
      <c r="E3" s="15" t="s">
        <v>33</v>
      </c>
      <c r="F3" s="16" t="s">
        <v>34</v>
      </c>
      <c r="G3" s="16" t="s">
        <v>35</v>
      </c>
      <c r="H3" s="16" t="s">
        <v>36</v>
      </c>
      <c r="I3" s="12" t="s">
        <v>105</v>
      </c>
      <c r="J3" s="12" t="s">
        <v>38</v>
      </c>
      <c r="K3" s="12" t="s">
        <v>62</v>
      </c>
      <c r="L3" s="12" t="s">
        <v>40</v>
      </c>
      <c r="M3" s="72" t="s">
        <v>84</v>
      </c>
      <c r="N3" s="72" t="s">
        <v>85</v>
      </c>
      <c r="O3" s="72" t="s">
        <v>86</v>
      </c>
      <c r="P3" s="66" t="s">
        <v>87</v>
      </c>
      <c r="Q3" s="38" t="s">
        <v>88</v>
      </c>
      <c r="S3" s="12" t="s">
        <v>89</v>
      </c>
      <c r="U3" s="53" t="s">
        <v>90</v>
      </c>
      <c r="V3" s="12" t="s">
        <v>82</v>
      </c>
      <c r="W3" s="12" t="s">
        <v>81</v>
      </c>
      <c r="X3" s="16" t="s">
        <v>80</v>
      </c>
    </row>
    <row r="4">
      <c r="A4" s="21"/>
      <c r="B4" s="18" t="s">
        <v>42</v>
      </c>
      <c r="C4" s="19" t="s">
        <v>43</v>
      </c>
      <c r="D4" s="20">
        <v>1.0</v>
      </c>
      <c r="E4" s="21"/>
      <c r="F4" s="21"/>
      <c r="G4" s="21"/>
      <c r="H4" s="21"/>
      <c r="I4" s="21"/>
      <c r="J4" s="21"/>
      <c r="K4" s="22" t="str">
        <f t="shared" ref="K4:K27" si="1">(AVERAGE(E4:H4)/(I4))*1000</f>
        <v>#DIV/0!</v>
      </c>
      <c r="L4" s="23" t="str">
        <f t="shared" ref="L4:L27" si="2">K4*J4</f>
        <v>#DIV/0!</v>
      </c>
      <c r="M4" s="63" t="str">
        <f t="shared" ref="M4:M9" si="3">K4*(500/1000)</f>
        <v>#DIV/0!</v>
      </c>
      <c r="N4" s="63"/>
      <c r="O4" s="63" t="str">
        <f t="shared" ref="O4:O11" si="4">(K4*J4)-SUM(E4:H4)-M4-N4</f>
        <v>#DIV/0!</v>
      </c>
      <c r="P4" s="63" t="str">
        <f t="shared" ref="P4:P27" si="5">(15000)-SUM(E4:H4)-(M4)-N4</f>
        <v>#DIV/0!</v>
      </c>
      <c r="Q4" s="76" t="str">
        <f t="shared" ref="Q4:Q27" si="6">O4/P4</f>
        <v>#DIV/0!</v>
      </c>
      <c r="R4" s="77"/>
      <c r="S4" s="77" t="str">
        <f t="shared" ref="S4:S27" si="7">(100/$K4)*1000</f>
        <v>#DIV/0!</v>
      </c>
      <c r="T4" s="77"/>
      <c r="U4" s="78" t="str">
        <f t="shared" ref="U4:U27" si="8">O4/1000</f>
        <v>#DIV/0!</v>
      </c>
      <c r="V4" s="75"/>
      <c r="W4" s="74"/>
      <c r="X4" s="73"/>
    </row>
    <row r="5">
      <c r="B5" s="18" t="s">
        <v>42</v>
      </c>
      <c r="C5" s="6" t="s">
        <v>44</v>
      </c>
      <c r="D5" s="20">
        <v>2.0</v>
      </c>
      <c r="I5" s="21"/>
      <c r="J5" s="21"/>
      <c r="K5" s="22" t="str">
        <f t="shared" si="1"/>
        <v>#DIV/0!</v>
      </c>
      <c r="L5" s="23" t="str">
        <f t="shared" si="2"/>
        <v>#DIV/0!</v>
      </c>
      <c r="M5" s="63" t="str">
        <f t="shared" si="3"/>
        <v>#DIV/0!</v>
      </c>
      <c r="N5" s="63"/>
      <c r="O5" s="63" t="str">
        <f t="shared" si="4"/>
        <v>#DIV/0!</v>
      </c>
      <c r="P5" s="63" t="str">
        <f t="shared" si="5"/>
        <v>#DIV/0!</v>
      </c>
      <c r="Q5" s="76" t="str">
        <f t="shared" si="6"/>
        <v>#DIV/0!</v>
      </c>
      <c r="S5" s="33" t="str">
        <f t="shared" si="7"/>
        <v>#DIV/0!</v>
      </c>
      <c r="U5" s="71" t="str">
        <f t="shared" si="8"/>
        <v>#DIV/0!</v>
      </c>
      <c r="V5" s="75"/>
      <c r="W5" s="74"/>
      <c r="X5" s="79"/>
    </row>
    <row r="6">
      <c r="B6" s="18" t="s">
        <v>42</v>
      </c>
      <c r="C6" s="19" t="s">
        <v>45</v>
      </c>
      <c r="D6" s="20">
        <v>3.0</v>
      </c>
      <c r="I6" s="21"/>
      <c r="J6" s="21"/>
      <c r="K6" s="22" t="str">
        <f t="shared" si="1"/>
        <v>#DIV/0!</v>
      </c>
      <c r="L6" s="23" t="str">
        <f t="shared" si="2"/>
        <v>#DIV/0!</v>
      </c>
      <c r="M6" s="80" t="str">
        <f t="shared" si="3"/>
        <v>#DIV/0!</v>
      </c>
      <c r="N6" s="80"/>
      <c r="O6" s="80" t="str">
        <f t="shared" si="4"/>
        <v>#DIV/0!</v>
      </c>
      <c r="P6" s="80" t="str">
        <f t="shared" si="5"/>
        <v>#DIV/0!</v>
      </c>
      <c r="Q6" s="81" t="str">
        <f t="shared" si="6"/>
        <v>#DIV/0!</v>
      </c>
      <c r="S6" s="33" t="str">
        <f t="shared" si="7"/>
        <v>#DIV/0!</v>
      </c>
      <c r="U6" s="71" t="str">
        <f t="shared" si="8"/>
        <v>#DIV/0!</v>
      </c>
      <c r="V6" s="75"/>
      <c r="W6" s="74"/>
      <c r="X6" s="79"/>
    </row>
    <row r="7">
      <c r="A7" s="27"/>
      <c r="B7" s="24" t="s">
        <v>46</v>
      </c>
      <c r="C7" s="25" t="s">
        <v>43</v>
      </c>
      <c r="D7" s="26">
        <v>4.0</v>
      </c>
      <c r="E7" s="27"/>
      <c r="F7" s="27"/>
      <c r="G7" s="27"/>
      <c r="H7" s="27"/>
      <c r="I7" s="28"/>
      <c r="J7" s="28"/>
      <c r="K7" s="29" t="str">
        <f t="shared" si="1"/>
        <v>#DIV/0!</v>
      </c>
      <c r="L7" s="30" t="str">
        <f t="shared" si="2"/>
        <v>#DIV/0!</v>
      </c>
      <c r="M7" s="63" t="str">
        <f t="shared" si="3"/>
        <v>#DIV/0!</v>
      </c>
      <c r="N7" s="63"/>
      <c r="O7" s="63" t="str">
        <f t="shared" si="4"/>
        <v>#DIV/0!</v>
      </c>
      <c r="P7" s="63" t="str">
        <f t="shared" si="5"/>
        <v>#DIV/0!</v>
      </c>
      <c r="Q7" s="76" t="str">
        <f t="shared" si="6"/>
        <v>#DIV/0!</v>
      </c>
      <c r="R7" s="27"/>
      <c r="S7" s="77" t="str">
        <f t="shared" si="7"/>
        <v>#DIV/0!</v>
      </c>
      <c r="T7" s="77"/>
      <c r="U7" s="78" t="str">
        <f t="shared" si="8"/>
        <v>#DIV/0!</v>
      </c>
      <c r="V7" s="84"/>
      <c r="W7" s="83"/>
      <c r="X7" s="82"/>
    </row>
    <row r="8">
      <c r="B8" s="18" t="s">
        <v>46</v>
      </c>
      <c r="C8" s="6" t="s">
        <v>44</v>
      </c>
      <c r="D8" s="20">
        <v>5.0</v>
      </c>
      <c r="I8" s="21"/>
      <c r="J8" s="21"/>
      <c r="K8" s="22" t="str">
        <f t="shared" si="1"/>
        <v>#DIV/0!</v>
      </c>
      <c r="L8" s="23" t="str">
        <f t="shared" si="2"/>
        <v>#DIV/0!</v>
      </c>
      <c r="M8" s="63" t="str">
        <f t="shared" si="3"/>
        <v>#DIV/0!</v>
      </c>
      <c r="N8" s="63"/>
      <c r="O8" s="63" t="str">
        <f t="shared" si="4"/>
        <v>#DIV/0!</v>
      </c>
      <c r="P8" s="63" t="str">
        <f t="shared" si="5"/>
        <v>#DIV/0!</v>
      </c>
      <c r="Q8" s="76" t="str">
        <f t="shared" si="6"/>
        <v>#DIV/0!</v>
      </c>
      <c r="S8" s="33" t="str">
        <f t="shared" si="7"/>
        <v>#DIV/0!</v>
      </c>
      <c r="U8" s="71" t="str">
        <f t="shared" si="8"/>
        <v>#DIV/0!</v>
      </c>
      <c r="V8" s="85"/>
      <c r="W8" s="74"/>
      <c r="X8" s="79"/>
    </row>
    <row r="9">
      <c r="B9" s="18" t="s">
        <v>46</v>
      </c>
      <c r="C9" s="19" t="s">
        <v>45</v>
      </c>
      <c r="D9" s="20">
        <v>6.0</v>
      </c>
      <c r="I9" s="21"/>
      <c r="J9" s="21"/>
      <c r="K9" s="22" t="str">
        <f t="shared" si="1"/>
        <v>#DIV/0!</v>
      </c>
      <c r="L9" s="23" t="str">
        <f t="shared" si="2"/>
        <v>#DIV/0!</v>
      </c>
      <c r="M9" s="80" t="str">
        <f t="shared" si="3"/>
        <v>#DIV/0!</v>
      </c>
      <c r="N9" s="80"/>
      <c r="O9" s="80" t="str">
        <f t="shared" si="4"/>
        <v>#DIV/0!</v>
      </c>
      <c r="P9" s="80" t="str">
        <f t="shared" si="5"/>
        <v>#DIV/0!</v>
      </c>
      <c r="Q9" s="81" t="str">
        <f t="shared" si="6"/>
        <v>#DIV/0!</v>
      </c>
      <c r="S9" s="33" t="str">
        <f t="shared" si="7"/>
        <v>#DIV/0!</v>
      </c>
      <c r="U9" s="71" t="str">
        <f t="shared" si="8"/>
        <v>#DIV/0!</v>
      </c>
      <c r="V9" s="85"/>
      <c r="W9" s="74"/>
      <c r="X9" s="79"/>
    </row>
    <row r="10">
      <c r="A10" s="27"/>
      <c r="B10" s="24" t="s">
        <v>47</v>
      </c>
      <c r="C10" s="25" t="s">
        <v>43</v>
      </c>
      <c r="D10" s="26">
        <v>7.0</v>
      </c>
      <c r="E10" s="27"/>
      <c r="F10" s="27"/>
      <c r="G10" s="27"/>
      <c r="H10" s="27"/>
      <c r="I10" s="28"/>
      <c r="J10" s="28"/>
      <c r="K10" s="29" t="str">
        <f t="shared" si="1"/>
        <v>#DIV/0!</v>
      </c>
      <c r="L10" s="30" t="str">
        <f t="shared" si="2"/>
        <v>#DIV/0!</v>
      </c>
      <c r="M10" s="63" t="str">
        <f t="shared" ref="M10:M11" si="9">K10*(100/1000)</f>
        <v>#DIV/0!</v>
      </c>
      <c r="N10" s="63"/>
      <c r="O10" s="63" t="str">
        <f t="shared" si="4"/>
        <v>#DIV/0!</v>
      </c>
      <c r="P10" s="63" t="str">
        <f t="shared" si="5"/>
        <v>#DIV/0!</v>
      </c>
      <c r="Q10" s="76" t="str">
        <f t="shared" si="6"/>
        <v>#DIV/0!</v>
      </c>
      <c r="R10" s="27"/>
      <c r="S10" s="77" t="str">
        <f t="shared" si="7"/>
        <v>#DIV/0!</v>
      </c>
      <c r="T10" s="77"/>
      <c r="U10" s="78" t="str">
        <f t="shared" si="8"/>
        <v>#DIV/0!</v>
      </c>
      <c r="V10" s="84"/>
      <c r="W10" s="86"/>
      <c r="X10" s="82"/>
    </row>
    <row r="11">
      <c r="B11" s="18" t="s">
        <v>47</v>
      </c>
      <c r="C11" s="6" t="s">
        <v>44</v>
      </c>
      <c r="D11" s="20">
        <v>8.0</v>
      </c>
      <c r="I11" s="21"/>
      <c r="J11" s="21"/>
      <c r="K11" s="22" t="str">
        <f t="shared" si="1"/>
        <v>#DIV/0!</v>
      </c>
      <c r="L11" s="23" t="str">
        <f t="shared" si="2"/>
        <v>#DIV/0!</v>
      </c>
      <c r="M11" s="63" t="str">
        <f t="shared" si="9"/>
        <v>#DIV/0!</v>
      </c>
      <c r="N11" s="63"/>
      <c r="O11" s="63" t="str">
        <f t="shared" si="4"/>
        <v>#DIV/0!</v>
      </c>
      <c r="P11" s="63" t="str">
        <f t="shared" si="5"/>
        <v>#DIV/0!</v>
      </c>
      <c r="Q11" s="76" t="str">
        <f t="shared" si="6"/>
        <v>#DIV/0!</v>
      </c>
      <c r="S11" s="33" t="str">
        <f t="shared" si="7"/>
        <v>#DIV/0!</v>
      </c>
      <c r="U11" s="71" t="str">
        <f t="shared" si="8"/>
        <v>#DIV/0!</v>
      </c>
      <c r="V11" s="85"/>
      <c r="W11" s="87"/>
      <c r="X11" s="79"/>
    </row>
    <row r="12">
      <c r="B12" s="18" t="s">
        <v>47</v>
      </c>
      <c r="C12" s="19" t="s">
        <v>45</v>
      </c>
      <c r="D12" s="20">
        <v>9.0</v>
      </c>
      <c r="I12" s="21"/>
      <c r="J12" s="21"/>
      <c r="K12" s="22" t="str">
        <f t="shared" si="1"/>
        <v>#DIV/0!</v>
      </c>
      <c r="L12" s="23" t="str">
        <f t="shared" si="2"/>
        <v>#DIV/0!</v>
      </c>
      <c r="M12" s="80"/>
      <c r="N12" s="80"/>
      <c r="O12" s="80">
        <v>0.0</v>
      </c>
      <c r="P12" s="80">
        <f t="shared" si="5"/>
        <v>15000</v>
      </c>
      <c r="Q12" s="81">
        <f t="shared" si="6"/>
        <v>0</v>
      </c>
      <c r="S12" s="33" t="str">
        <f t="shared" si="7"/>
        <v>#DIV/0!</v>
      </c>
      <c r="U12" s="71">
        <f t="shared" si="8"/>
        <v>0</v>
      </c>
      <c r="V12" s="85"/>
      <c r="W12" s="87"/>
      <c r="X12" s="79"/>
    </row>
    <row r="13">
      <c r="A13" s="27"/>
      <c r="B13" s="24" t="s">
        <v>48</v>
      </c>
      <c r="C13" s="25" t="s">
        <v>43</v>
      </c>
      <c r="D13" s="26">
        <v>10.0</v>
      </c>
      <c r="E13" s="27"/>
      <c r="F13" s="27"/>
      <c r="G13" s="27"/>
      <c r="H13" s="27"/>
      <c r="I13" s="28"/>
      <c r="J13" s="28"/>
      <c r="K13" s="29" t="str">
        <f t="shared" si="1"/>
        <v>#DIV/0!</v>
      </c>
      <c r="L13" s="30" t="str">
        <f t="shared" si="2"/>
        <v>#DIV/0!</v>
      </c>
      <c r="M13" s="63" t="str">
        <f>K13*(500/1000)</f>
        <v>#DIV/0!</v>
      </c>
      <c r="N13" s="63"/>
      <c r="O13" s="63" t="str">
        <f t="shared" ref="O13:O18" si="10">(K13*J13)-SUM(E13:H13)-M13-N13</f>
        <v>#DIV/0!</v>
      </c>
      <c r="P13" s="63" t="str">
        <f t="shared" si="5"/>
        <v>#DIV/0!</v>
      </c>
      <c r="Q13" s="76" t="str">
        <f t="shared" si="6"/>
        <v>#DIV/0!</v>
      </c>
      <c r="R13" s="27"/>
      <c r="S13" s="77" t="str">
        <f t="shared" si="7"/>
        <v>#DIV/0!</v>
      </c>
      <c r="T13" s="77"/>
      <c r="U13" s="78" t="str">
        <f t="shared" si="8"/>
        <v>#DIV/0!</v>
      </c>
      <c r="V13" s="89"/>
      <c r="W13" s="83"/>
      <c r="X13" s="88"/>
    </row>
    <row r="14">
      <c r="B14" s="18" t="s">
        <v>48</v>
      </c>
      <c r="C14" s="6" t="s">
        <v>44</v>
      </c>
      <c r="D14" s="20">
        <v>11.0</v>
      </c>
      <c r="I14" s="21"/>
      <c r="J14" s="21"/>
      <c r="K14" s="22" t="str">
        <f t="shared" si="1"/>
        <v>#DIV/0!</v>
      </c>
      <c r="L14" s="23" t="str">
        <f t="shared" si="2"/>
        <v>#DIV/0!</v>
      </c>
      <c r="M14" s="63"/>
      <c r="N14" s="63"/>
      <c r="O14" s="63" t="str">
        <f t="shared" si="10"/>
        <v>#DIV/0!</v>
      </c>
      <c r="P14" s="63">
        <f t="shared" si="5"/>
        <v>15000</v>
      </c>
      <c r="Q14" s="76" t="str">
        <f t="shared" si="6"/>
        <v>#DIV/0!</v>
      </c>
      <c r="S14" s="33" t="str">
        <f t="shared" si="7"/>
        <v>#DIV/0!</v>
      </c>
      <c r="U14" s="71" t="str">
        <f t="shared" si="8"/>
        <v>#DIV/0!</v>
      </c>
      <c r="V14" s="75"/>
      <c r="W14" s="74"/>
      <c r="X14" s="90"/>
    </row>
    <row r="15">
      <c r="B15" s="18" t="s">
        <v>48</v>
      </c>
      <c r="C15" s="19" t="s">
        <v>45</v>
      </c>
      <c r="D15" s="20">
        <v>12.0</v>
      </c>
      <c r="I15" s="21"/>
      <c r="J15" s="21"/>
      <c r="K15" s="22" t="str">
        <f t="shared" si="1"/>
        <v>#DIV/0!</v>
      </c>
      <c r="L15" s="23" t="str">
        <f t="shared" si="2"/>
        <v>#DIV/0!</v>
      </c>
      <c r="M15" s="80"/>
      <c r="N15" s="80"/>
      <c r="O15" s="80" t="str">
        <f t="shared" si="10"/>
        <v>#DIV/0!</v>
      </c>
      <c r="P15" s="80">
        <f t="shared" si="5"/>
        <v>15000</v>
      </c>
      <c r="Q15" s="81" t="str">
        <f t="shared" si="6"/>
        <v>#DIV/0!</v>
      </c>
      <c r="S15" s="33" t="str">
        <f t="shared" si="7"/>
        <v>#DIV/0!</v>
      </c>
      <c r="U15" s="71" t="str">
        <f t="shared" si="8"/>
        <v>#DIV/0!</v>
      </c>
      <c r="V15" s="75"/>
      <c r="W15" s="74"/>
      <c r="X15" s="90"/>
    </row>
    <row r="16">
      <c r="A16" s="27"/>
      <c r="B16" s="24" t="s">
        <v>49</v>
      </c>
      <c r="C16" s="25" t="s">
        <v>43</v>
      </c>
      <c r="D16" s="26">
        <v>13.0</v>
      </c>
      <c r="E16" s="27"/>
      <c r="F16" s="27"/>
      <c r="G16" s="27"/>
      <c r="H16" s="27"/>
      <c r="I16" s="28"/>
      <c r="J16" s="28"/>
      <c r="K16" s="29" t="str">
        <f t="shared" si="1"/>
        <v>#DIV/0!</v>
      </c>
      <c r="L16" s="30" t="str">
        <f t="shared" si="2"/>
        <v>#DIV/0!</v>
      </c>
      <c r="M16" s="63" t="str">
        <f>K16*(200/1000)</f>
        <v>#DIV/0!</v>
      </c>
      <c r="N16" s="63"/>
      <c r="O16" s="63" t="str">
        <f t="shared" si="10"/>
        <v>#DIV/0!</v>
      </c>
      <c r="P16" s="63" t="str">
        <f t="shared" si="5"/>
        <v>#DIV/0!</v>
      </c>
      <c r="Q16" s="76" t="str">
        <f t="shared" si="6"/>
        <v>#DIV/0!</v>
      </c>
      <c r="R16" s="27"/>
      <c r="S16" s="77" t="str">
        <f t="shared" si="7"/>
        <v>#DIV/0!</v>
      </c>
      <c r="T16" s="77"/>
      <c r="U16" s="78" t="str">
        <f t="shared" si="8"/>
        <v>#DIV/0!</v>
      </c>
      <c r="V16" s="84"/>
      <c r="W16" s="83"/>
      <c r="X16" s="88"/>
    </row>
    <row r="17">
      <c r="B17" s="18" t="s">
        <v>49</v>
      </c>
      <c r="C17" s="6" t="s">
        <v>44</v>
      </c>
      <c r="D17" s="20">
        <v>14.0</v>
      </c>
      <c r="I17" s="21"/>
      <c r="J17" s="21"/>
      <c r="K17" s="22" t="str">
        <f t="shared" si="1"/>
        <v>#DIV/0!</v>
      </c>
      <c r="L17" s="23" t="str">
        <f t="shared" si="2"/>
        <v>#DIV/0!</v>
      </c>
      <c r="M17" s="63" t="str">
        <f t="shared" ref="M17:M18" si="11">K17*(100/1000)</f>
        <v>#DIV/0!</v>
      </c>
      <c r="N17" s="63"/>
      <c r="O17" s="63" t="str">
        <f t="shared" si="10"/>
        <v>#DIV/0!</v>
      </c>
      <c r="P17" s="63" t="str">
        <f t="shared" si="5"/>
        <v>#DIV/0!</v>
      </c>
      <c r="Q17" s="76" t="str">
        <f t="shared" si="6"/>
        <v>#DIV/0!</v>
      </c>
      <c r="S17" s="33" t="str">
        <f t="shared" si="7"/>
        <v>#DIV/0!</v>
      </c>
      <c r="U17" s="71" t="str">
        <f t="shared" si="8"/>
        <v>#DIV/0!</v>
      </c>
      <c r="V17" s="85"/>
      <c r="W17" s="74"/>
      <c r="X17" s="90"/>
    </row>
    <row r="18">
      <c r="B18" s="18" t="s">
        <v>49</v>
      </c>
      <c r="C18" s="19" t="s">
        <v>45</v>
      </c>
      <c r="D18" s="20">
        <v>15.0</v>
      </c>
      <c r="I18" s="21"/>
      <c r="J18" s="21"/>
      <c r="K18" s="22" t="str">
        <f t="shared" si="1"/>
        <v>#DIV/0!</v>
      </c>
      <c r="L18" s="23" t="str">
        <f t="shared" si="2"/>
        <v>#DIV/0!</v>
      </c>
      <c r="M18" s="80" t="str">
        <f t="shared" si="11"/>
        <v>#DIV/0!</v>
      </c>
      <c r="N18" s="80"/>
      <c r="O18" s="80" t="str">
        <f t="shared" si="10"/>
        <v>#DIV/0!</v>
      </c>
      <c r="P18" s="80" t="str">
        <f t="shared" si="5"/>
        <v>#DIV/0!</v>
      </c>
      <c r="Q18" s="81" t="str">
        <f t="shared" si="6"/>
        <v>#DIV/0!</v>
      </c>
      <c r="S18" s="33" t="str">
        <f t="shared" si="7"/>
        <v>#DIV/0!</v>
      </c>
      <c r="U18" s="71" t="str">
        <f t="shared" si="8"/>
        <v>#DIV/0!</v>
      </c>
      <c r="V18" s="85"/>
      <c r="W18" s="74"/>
      <c r="X18" s="90"/>
    </row>
    <row r="19">
      <c r="A19" s="27"/>
      <c r="B19" s="24" t="s">
        <v>51</v>
      </c>
      <c r="C19" s="25" t="s">
        <v>43</v>
      </c>
      <c r="D19" s="26">
        <v>16.0</v>
      </c>
      <c r="E19" s="27"/>
      <c r="F19" s="27"/>
      <c r="G19" s="27"/>
      <c r="H19" s="27"/>
      <c r="I19" s="28"/>
      <c r="J19" s="28"/>
      <c r="K19" s="29" t="str">
        <f t="shared" si="1"/>
        <v>#DIV/0!</v>
      </c>
      <c r="L19" s="30" t="str">
        <f t="shared" si="2"/>
        <v>#DIV/0!</v>
      </c>
      <c r="M19" s="63"/>
      <c r="N19" s="63"/>
      <c r="O19" s="63">
        <v>0.0</v>
      </c>
      <c r="P19" s="63">
        <f t="shared" si="5"/>
        <v>15000</v>
      </c>
      <c r="Q19" s="76">
        <f t="shared" si="6"/>
        <v>0</v>
      </c>
      <c r="R19" s="27"/>
      <c r="S19" s="77" t="str">
        <f t="shared" si="7"/>
        <v>#DIV/0!</v>
      </c>
      <c r="T19" s="77"/>
      <c r="U19" s="78">
        <f t="shared" si="8"/>
        <v>0</v>
      </c>
      <c r="V19" s="84"/>
      <c r="W19" s="86"/>
      <c r="X19" s="88"/>
    </row>
    <row r="20">
      <c r="B20" s="18" t="s">
        <v>51</v>
      </c>
      <c r="C20" s="6" t="s">
        <v>44</v>
      </c>
      <c r="D20" s="20">
        <v>17.0</v>
      </c>
      <c r="I20" s="21"/>
      <c r="J20" s="21"/>
      <c r="K20" s="22" t="str">
        <f t="shared" si="1"/>
        <v>#DIV/0!</v>
      </c>
      <c r="L20" s="23" t="str">
        <f t="shared" si="2"/>
        <v>#DIV/0!</v>
      </c>
      <c r="M20" s="63"/>
      <c r="N20" s="63"/>
      <c r="O20" s="63">
        <v>0.0</v>
      </c>
      <c r="P20" s="63">
        <f t="shared" si="5"/>
        <v>15000</v>
      </c>
      <c r="Q20" s="76">
        <f t="shared" si="6"/>
        <v>0</v>
      </c>
      <c r="S20" s="33" t="str">
        <f t="shared" si="7"/>
        <v>#DIV/0!</v>
      </c>
      <c r="U20" s="71">
        <f t="shared" si="8"/>
        <v>0</v>
      </c>
      <c r="V20" s="85"/>
      <c r="W20" s="87"/>
      <c r="X20" s="90"/>
    </row>
    <row r="21" ht="15.75" customHeight="1">
      <c r="B21" s="18" t="s">
        <v>51</v>
      </c>
      <c r="C21" s="19" t="s">
        <v>45</v>
      </c>
      <c r="D21" s="20">
        <v>18.0</v>
      </c>
      <c r="I21" s="21"/>
      <c r="J21" s="21"/>
      <c r="K21" s="22" t="str">
        <f t="shared" si="1"/>
        <v>#DIV/0!</v>
      </c>
      <c r="L21" s="23" t="str">
        <f t="shared" si="2"/>
        <v>#DIV/0!</v>
      </c>
      <c r="M21" s="80" t="str">
        <f t="shared" ref="M21:M25" si="12">K21*(500/1000)</f>
        <v>#DIV/0!</v>
      </c>
      <c r="N21" s="80"/>
      <c r="O21" s="80" t="str">
        <f t="shared" ref="O21:O27" si="13">(K21*J21)-SUM(E21:H21)-M21-N21</f>
        <v>#DIV/0!</v>
      </c>
      <c r="P21" s="80" t="str">
        <f t="shared" si="5"/>
        <v>#DIV/0!</v>
      </c>
      <c r="Q21" s="81" t="str">
        <f t="shared" si="6"/>
        <v>#DIV/0!</v>
      </c>
      <c r="S21" s="33" t="str">
        <f t="shared" si="7"/>
        <v>#DIV/0!</v>
      </c>
      <c r="U21" s="71" t="str">
        <f t="shared" si="8"/>
        <v>#DIV/0!</v>
      </c>
      <c r="V21" s="85"/>
      <c r="W21" s="87"/>
      <c r="X21" s="90"/>
    </row>
    <row r="22" ht="27.0" customHeight="1">
      <c r="A22" s="27"/>
      <c r="B22" s="24" t="s">
        <v>52</v>
      </c>
      <c r="C22" s="25" t="s">
        <v>43</v>
      </c>
      <c r="D22" s="26">
        <v>19.0</v>
      </c>
      <c r="E22" s="27"/>
      <c r="F22" s="27"/>
      <c r="G22" s="27"/>
      <c r="H22" s="27"/>
      <c r="I22" s="28"/>
      <c r="J22" s="28"/>
      <c r="K22" s="29" t="str">
        <f t="shared" si="1"/>
        <v>#DIV/0!</v>
      </c>
      <c r="L22" s="30" t="str">
        <f t="shared" si="2"/>
        <v>#DIV/0!</v>
      </c>
      <c r="M22" s="63" t="str">
        <f t="shared" si="12"/>
        <v>#DIV/0!</v>
      </c>
      <c r="N22" s="63"/>
      <c r="O22" s="63" t="str">
        <f t="shared" si="13"/>
        <v>#DIV/0!</v>
      </c>
      <c r="P22" s="63" t="str">
        <f t="shared" si="5"/>
        <v>#DIV/0!</v>
      </c>
      <c r="Q22" s="76" t="str">
        <f t="shared" si="6"/>
        <v>#DIV/0!</v>
      </c>
      <c r="R22" s="27"/>
      <c r="S22" s="77" t="str">
        <f t="shared" si="7"/>
        <v>#DIV/0!</v>
      </c>
      <c r="T22" s="77"/>
      <c r="U22" s="78" t="str">
        <f t="shared" si="8"/>
        <v>#DIV/0!</v>
      </c>
      <c r="V22" s="89"/>
      <c r="W22" s="86"/>
      <c r="X22" s="82"/>
    </row>
    <row r="23" ht="27.0" customHeight="1">
      <c r="B23" s="18" t="s">
        <v>52</v>
      </c>
      <c r="C23" s="6" t="s">
        <v>44</v>
      </c>
      <c r="D23" s="20">
        <v>20.0</v>
      </c>
      <c r="I23" s="21"/>
      <c r="J23" s="21"/>
      <c r="K23" s="22" t="str">
        <f t="shared" si="1"/>
        <v>#DIV/0!</v>
      </c>
      <c r="L23" s="23" t="str">
        <f t="shared" si="2"/>
        <v>#DIV/0!</v>
      </c>
      <c r="M23" s="63" t="str">
        <f t="shared" si="12"/>
        <v>#DIV/0!</v>
      </c>
      <c r="N23" s="63"/>
      <c r="O23" s="63" t="str">
        <f t="shared" si="13"/>
        <v>#DIV/0!</v>
      </c>
      <c r="P23" s="63" t="str">
        <f t="shared" si="5"/>
        <v>#DIV/0!</v>
      </c>
      <c r="Q23" s="76" t="str">
        <f t="shared" si="6"/>
        <v>#DIV/0!</v>
      </c>
      <c r="S23" s="33" t="str">
        <f t="shared" si="7"/>
        <v>#DIV/0!</v>
      </c>
      <c r="U23" s="71" t="str">
        <f t="shared" si="8"/>
        <v>#DIV/0!</v>
      </c>
      <c r="V23" s="75"/>
      <c r="W23" s="87"/>
      <c r="X23" s="79"/>
    </row>
    <row r="24" ht="27.0" customHeight="1">
      <c r="B24" s="18" t="s">
        <v>52</v>
      </c>
      <c r="C24" s="19" t="s">
        <v>45</v>
      </c>
      <c r="D24" s="20">
        <v>21.0</v>
      </c>
      <c r="I24" s="21"/>
      <c r="J24" s="21"/>
      <c r="K24" s="22" t="str">
        <f t="shared" si="1"/>
        <v>#DIV/0!</v>
      </c>
      <c r="L24" s="23" t="str">
        <f t="shared" si="2"/>
        <v>#DIV/0!</v>
      </c>
      <c r="M24" s="80" t="str">
        <f t="shared" si="12"/>
        <v>#DIV/0!</v>
      </c>
      <c r="N24" s="80"/>
      <c r="O24" s="80" t="str">
        <f t="shared" si="13"/>
        <v>#DIV/0!</v>
      </c>
      <c r="P24" s="80" t="str">
        <f t="shared" si="5"/>
        <v>#DIV/0!</v>
      </c>
      <c r="Q24" s="81" t="str">
        <f t="shared" si="6"/>
        <v>#DIV/0!</v>
      </c>
      <c r="S24" s="33" t="str">
        <f t="shared" si="7"/>
        <v>#DIV/0!</v>
      </c>
      <c r="U24" s="71" t="str">
        <f t="shared" si="8"/>
        <v>#DIV/0!</v>
      </c>
      <c r="V24" s="75"/>
      <c r="W24" s="87"/>
      <c r="X24" s="79"/>
    </row>
    <row r="25" ht="27.0" customHeight="1">
      <c r="A25" s="27"/>
      <c r="B25" s="24" t="s">
        <v>53</v>
      </c>
      <c r="C25" s="25" t="s">
        <v>43</v>
      </c>
      <c r="D25" s="26">
        <v>22.0</v>
      </c>
      <c r="E25" s="27"/>
      <c r="F25" s="27"/>
      <c r="G25" s="27"/>
      <c r="H25" s="27"/>
      <c r="I25" s="28"/>
      <c r="J25" s="28"/>
      <c r="K25" s="29" t="str">
        <f t="shared" si="1"/>
        <v>#DIV/0!</v>
      </c>
      <c r="L25" s="30" t="str">
        <f t="shared" si="2"/>
        <v>#DIV/0!</v>
      </c>
      <c r="M25" s="63" t="str">
        <f t="shared" si="12"/>
        <v>#DIV/0!</v>
      </c>
      <c r="N25" s="63"/>
      <c r="O25" s="63" t="str">
        <f t="shared" si="13"/>
        <v>#DIV/0!</v>
      </c>
      <c r="P25" s="63" t="str">
        <f t="shared" si="5"/>
        <v>#DIV/0!</v>
      </c>
      <c r="Q25" s="76" t="str">
        <f t="shared" si="6"/>
        <v>#DIV/0!</v>
      </c>
      <c r="R25" s="27"/>
      <c r="S25" s="77" t="str">
        <f t="shared" si="7"/>
        <v>#DIV/0!</v>
      </c>
      <c r="T25" s="77"/>
      <c r="U25" s="78" t="str">
        <f t="shared" si="8"/>
        <v>#DIV/0!</v>
      </c>
      <c r="V25" s="89"/>
      <c r="W25" s="86"/>
      <c r="X25" s="88"/>
    </row>
    <row r="26" ht="27.0" customHeight="1">
      <c r="B26" s="18" t="s">
        <v>53</v>
      </c>
      <c r="C26" s="6" t="s">
        <v>44</v>
      </c>
      <c r="D26" s="20">
        <v>23.0</v>
      </c>
      <c r="I26" s="21"/>
      <c r="J26" s="21"/>
      <c r="K26" s="22" t="str">
        <f t="shared" si="1"/>
        <v>#DIV/0!</v>
      </c>
      <c r="L26" s="23" t="str">
        <f t="shared" si="2"/>
        <v>#DIV/0!</v>
      </c>
      <c r="M26" s="63" t="str">
        <f>K26*(100/1000)</f>
        <v>#DIV/0!</v>
      </c>
      <c r="N26" s="63"/>
      <c r="O26" s="63" t="str">
        <f t="shared" si="13"/>
        <v>#DIV/0!</v>
      </c>
      <c r="P26" s="63" t="str">
        <f t="shared" si="5"/>
        <v>#DIV/0!</v>
      </c>
      <c r="Q26" s="76" t="str">
        <f t="shared" si="6"/>
        <v>#DIV/0!</v>
      </c>
      <c r="S26" s="33" t="str">
        <f t="shared" si="7"/>
        <v>#DIV/0!</v>
      </c>
      <c r="U26" s="71" t="str">
        <f t="shared" si="8"/>
        <v>#DIV/0!</v>
      </c>
      <c r="V26" s="75"/>
      <c r="W26" s="87"/>
      <c r="X26" s="90"/>
    </row>
    <row r="27" ht="27.0" customHeight="1">
      <c r="B27" s="18" t="s">
        <v>53</v>
      </c>
      <c r="C27" s="19" t="s">
        <v>45</v>
      </c>
      <c r="D27" s="20">
        <v>24.0</v>
      </c>
      <c r="I27" s="21"/>
      <c r="J27" s="21"/>
      <c r="K27" s="22" t="str">
        <f t="shared" si="1"/>
        <v>#DIV/0!</v>
      </c>
      <c r="L27" s="23" t="str">
        <f t="shared" si="2"/>
        <v>#DIV/0!</v>
      </c>
      <c r="M27" s="80" t="str">
        <f>K27*(200/1000)</f>
        <v>#DIV/0!</v>
      </c>
      <c r="N27" s="63"/>
      <c r="O27" s="63" t="str">
        <f t="shared" si="13"/>
        <v>#DIV/0!</v>
      </c>
      <c r="P27" s="63" t="str">
        <f t="shared" si="5"/>
        <v>#DIV/0!</v>
      </c>
      <c r="Q27" s="76" t="str">
        <f t="shared" si="6"/>
        <v>#DIV/0!</v>
      </c>
      <c r="S27" s="33" t="str">
        <f t="shared" si="7"/>
        <v>#DIV/0!</v>
      </c>
      <c r="U27" s="71" t="str">
        <f t="shared" si="8"/>
        <v>#DIV/0!</v>
      </c>
      <c r="V27" s="75"/>
      <c r="W27" s="87"/>
      <c r="X27" s="90"/>
    </row>
    <row r="28" ht="13.5" customHeight="1">
      <c r="A28" s="27"/>
      <c r="B28" s="24"/>
      <c r="C28" s="31"/>
      <c r="D28" s="25"/>
      <c r="E28" s="27"/>
      <c r="F28" s="27"/>
      <c r="G28" s="27"/>
      <c r="H28" s="27"/>
      <c r="I28" s="27"/>
      <c r="J28" s="27"/>
      <c r="K28" s="27"/>
      <c r="L28" s="27"/>
      <c r="M28" s="91"/>
      <c r="N28" s="91"/>
      <c r="O28" s="91"/>
      <c r="P28" s="27"/>
      <c r="Q28" s="27"/>
      <c r="R28" s="27"/>
      <c r="S28" s="27"/>
      <c r="T28" s="77"/>
      <c r="U28" s="77"/>
    </row>
    <row r="29" ht="15.75" customHeight="1">
      <c r="B29" s="18"/>
      <c r="C29" s="6"/>
      <c r="D29" s="6"/>
      <c r="M29" s="71"/>
      <c r="N29" s="71"/>
      <c r="O29" s="71"/>
    </row>
    <row r="30" ht="15.75" customHeight="1">
      <c r="B30" s="18"/>
      <c r="C30" s="6"/>
      <c r="D30" s="19"/>
      <c r="M30" s="71"/>
      <c r="N30" s="71"/>
      <c r="O30" s="71"/>
    </row>
    <row r="31" ht="15.75" customHeight="1">
      <c r="B31" s="18"/>
      <c r="C31" s="6"/>
      <c r="D31" s="19"/>
      <c r="M31" s="71"/>
      <c r="N31" s="71"/>
      <c r="O31" s="71"/>
    </row>
    <row r="32" ht="15.75" customHeight="1">
      <c r="B32" s="18"/>
      <c r="C32" s="6"/>
      <c r="D32" s="19"/>
      <c r="M32" s="71"/>
      <c r="N32" s="71"/>
      <c r="O32" s="71"/>
    </row>
    <row r="33" ht="15.75" customHeight="1">
      <c r="B33" s="18"/>
      <c r="C33" s="6"/>
      <c r="D33" s="6"/>
      <c r="M33" s="71"/>
      <c r="N33" s="71"/>
      <c r="O33" s="71"/>
    </row>
    <row r="34" ht="15.75" customHeight="1">
      <c r="B34" s="18"/>
      <c r="C34" s="6"/>
      <c r="D34" s="19"/>
      <c r="M34" s="71"/>
      <c r="N34" s="71"/>
      <c r="O34" s="71"/>
    </row>
    <row r="35" ht="15.75" customHeight="1">
      <c r="B35" s="18"/>
      <c r="C35" s="6"/>
      <c r="D35" s="19"/>
      <c r="M35" s="71"/>
      <c r="N35" s="71"/>
      <c r="O35" s="71"/>
    </row>
    <row r="36" ht="15.75" customHeight="1">
      <c r="C36" s="6"/>
      <c r="D36" s="6"/>
      <c r="M36" s="71"/>
      <c r="N36" s="71"/>
      <c r="O36" s="71"/>
    </row>
    <row r="37" ht="15.75" customHeight="1">
      <c r="C37" s="6"/>
      <c r="D37" s="6"/>
      <c r="M37" s="71"/>
      <c r="N37" s="71"/>
      <c r="O37" s="71"/>
    </row>
    <row r="38" ht="15.75" customHeight="1">
      <c r="C38" s="6"/>
      <c r="D38" s="6"/>
      <c r="M38" s="71"/>
      <c r="N38" s="71"/>
      <c r="O38" s="71"/>
    </row>
    <row r="39" ht="15.75" customHeight="1">
      <c r="C39" s="6"/>
      <c r="D39" s="6"/>
      <c r="M39" s="71"/>
      <c r="N39" s="71"/>
      <c r="O39" s="71"/>
    </row>
    <row r="40" ht="15.75" customHeight="1">
      <c r="C40" s="6"/>
      <c r="D40" s="6"/>
      <c r="M40" s="71"/>
      <c r="N40" s="71"/>
      <c r="O40" s="71"/>
    </row>
    <row r="41" ht="15.75" customHeight="1">
      <c r="C41" s="6"/>
      <c r="D41" s="6"/>
      <c r="M41" s="71"/>
      <c r="N41" s="71"/>
      <c r="O41" s="71"/>
    </row>
    <row r="42" ht="15.75" customHeight="1">
      <c r="C42" s="6"/>
      <c r="D42" s="6"/>
      <c r="M42" s="71"/>
      <c r="N42" s="71"/>
      <c r="O42" s="71"/>
    </row>
    <row r="43" ht="15.75" customHeight="1">
      <c r="C43" s="6"/>
      <c r="D43" s="6"/>
      <c r="M43" s="71"/>
      <c r="N43" s="71"/>
      <c r="O43" s="71"/>
    </row>
    <row r="44" ht="15.75" customHeight="1">
      <c r="C44" s="6"/>
      <c r="D44" s="6"/>
      <c r="M44" s="71"/>
      <c r="N44" s="71"/>
      <c r="O44" s="71"/>
    </row>
    <row r="45" ht="15.75" customHeight="1">
      <c r="C45" s="6"/>
      <c r="D45" s="6"/>
      <c r="M45" s="71"/>
      <c r="N45" s="71"/>
      <c r="O45" s="71"/>
    </row>
    <row r="46" ht="15.75" customHeight="1">
      <c r="C46" s="6"/>
      <c r="D46" s="6"/>
      <c r="M46" s="71"/>
      <c r="N46" s="71"/>
      <c r="O46" s="71"/>
    </row>
    <row r="47" ht="15.75" customHeight="1">
      <c r="C47" s="6"/>
      <c r="D47" s="6"/>
      <c r="M47" s="71"/>
      <c r="N47" s="71"/>
      <c r="O47" s="71"/>
    </row>
    <row r="48" ht="15.75" customHeight="1">
      <c r="C48" s="6"/>
      <c r="D48" s="6"/>
      <c r="M48" s="71"/>
      <c r="N48" s="71"/>
      <c r="O48" s="71"/>
    </row>
    <row r="49" ht="15.75" customHeight="1">
      <c r="C49" s="6"/>
      <c r="D49" s="6"/>
      <c r="M49" s="71"/>
      <c r="N49" s="71"/>
      <c r="O49" s="71"/>
    </row>
    <row r="50" ht="15.75" customHeight="1">
      <c r="C50" s="6"/>
      <c r="D50" s="6"/>
      <c r="M50" s="71"/>
      <c r="N50" s="71"/>
      <c r="O50" s="71"/>
    </row>
    <row r="51" ht="15.75" customHeight="1">
      <c r="C51" s="6"/>
      <c r="D51" s="6"/>
      <c r="M51" s="71"/>
      <c r="N51" s="71"/>
      <c r="O51" s="71"/>
    </row>
    <row r="52" ht="15.75" customHeight="1">
      <c r="C52" s="6"/>
      <c r="D52" s="6"/>
      <c r="M52" s="71"/>
      <c r="N52" s="71"/>
      <c r="O52" s="71"/>
    </row>
    <row r="53" ht="15.75" customHeight="1">
      <c r="C53" s="6"/>
      <c r="D53" s="6"/>
      <c r="M53" s="71"/>
      <c r="N53" s="71"/>
      <c r="O53" s="71"/>
    </row>
    <row r="54" ht="15.75" customHeight="1">
      <c r="C54" s="6"/>
      <c r="D54" s="6"/>
      <c r="M54" s="71"/>
      <c r="N54" s="71"/>
      <c r="O54" s="71"/>
    </row>
    <row r="55" ht="15.75" customHeight="1">
      <c r="C55" s="6"/>
      <c r="D55" s="6"/>
      <c r="M55" s="71"/>
      <c r="N55" s="71"/>
      <c r="O55" s="71"/>
    </row>
    <row r="56" ht="15.75" customHeight="1">
      <c r="C56" s="6"/>
      <c r="D56" s="6"/>
      <c r="M56" s="71"/>
      <c r="N56" s="71"/>
      <c r="O56" s="71"/>
    </row>
    <row r="57" ht="15.75" customHeight="1">
      <c r="C57" s="6"/>
      <c r="D57" s="6"/>
      <c r="M57" s="71"/>
      <c r="N57" s="71"/>
      <c r="O57" s="71"/>
    </row>
    <row r="58" ht="15.75" customHeight="1">
      <c r="C58" s="6"/>
      <c r="D58" s="6"/>
      <c r="M58" s="71"/>
      <c r="N58" s="71"/>
      <c r="O58" s="71"/>
    </row>
    <row r="59" ht="15.75" customHeight="1">
      <c r="C59" s="6"/>
      <c r="D59" s="6"/>
      <c r="M59" s="71"/>
      <c r="N59" s="71"/>
      <c r="O59" s="71"/>
    </row>
    <row r="60" ht="15.75" customHeight="1">
      <c r="C60" s="6"/>
      <c r="D60" s="6"/>
      <c r="M60" s="71"/>
      <c r="N60" s="71"/>
      <c r="O60" s="71"/>
    </row>
    <row r="61" ht="15.75" customHeight="1">
      <c r="C61" s="6"/>
      <c r="D61" s="6"/>
      <c r="M61" s="71"/>
      <c r="N61" s="71"/>
      <c r="O61" s="71"/>
    </row>
    <row r="62" ht="15.75" customHeight="1">
      <c r="C62" s="6"/>
      <c r="D62" s="6"/>
      <c r="M62" s="71"/>
      <c r="N62" s="71"/>
      <c r="O62" s="71"/>
    </row>
    <row r="63" ht="15.75" customHeight="1">
      <c r="C63" s="6"/>
      <c r="D63" s="6"/>
      <c r="M63" s="71"/>
      <c r="N63" s="71"/>
      <c r="O63" s="71"/>
    </row>
    <row r="64" ht="15.75" customHeight="1">
      <c r="C64" s="6"/>
      <c r="D64" s="6"/>
      <c r="M64" s="71"/>
      <c r="N64" s="71"/>
      <c r="O64" s="71"/>
    </row>
    <row r="65" ht="15.75" customHeight="1">
      <c r="C65" s="6"/>
      <c r="D65" s="6"/>
      <c r="M65" s="71"/>
      <c r="N65" s="71"/>
      <c r="O65" s="71"/>
    </row>
    <row r="66" ht="15.75" customHeight="1">
      <c r="C66" s="6"/>
      <c r="D66" s="6"/>
      <c r="M66" s="71"/>
      <c r="N66" s="71"/>
      <c r="O66" s="71"/>
    </row>
    <row r="67" ht="15.75" customHeight="1">
      <c r="C67" s="6"/>
      <c r="D67" s="6"/>
      <c r="M67" s="71"/>
      <c r="N67" s="71"/>
      <c r="O67" s="71"/>
    </row>
    <row r="68" ht="15.75" customHeight="1">
      <c r="C68" s="6"/>
      <c r="D68" s="6"/>
      <c r="M68" s="71"/>
      <c r="N68" s="71"/>
      <c r="O68" s="71"/>
    </row>
    <row r="69" ht="15.75" customHeight="1">
      <c r="C69" s="6"/>
      <c r="D69" s="6"/>
      <c r="M69" s="71"/>
      <c r="N69" s="71"/>
      <c r="O69" s="71"/>
    </row>
    <row r="70" ht="15.75" customHeight="1">
      <c r="C70" s="6"/>
      <c r="D70" s="6"/>
      <c r="M70" s="71"/>
      <c r="N70" s="71"/>
      <c r="O70" s="71"/>
    </row>
    <row r="71" ht="15.75" customHeight="1">
      <c r="C71" s="6"/>
      <c r="D71" s="6"/>
      <c r="M71" s="71"/>
      <c r="N71" s="71"/>
      <c r="O71" s="71"/>
    </row>
    <row r="72" ht="15.75" customHeight="1">
      <c r="C72" s="6"/>
      <c r="D72" s="6"/>
      <c r="M72" s="71"/>
      <c r="N72" s="71"/>
      <c r="O72" s="71"/>
    </row>
    <row r="73" ht="15.75" customHeight="1">
      <c r="C73" s="6"/>
      <c r="D73" s="6"/>
      <c r="M73" s="71"/>
      <c r="N73" s="71"/>
      <c r="O73" s="71"/>
    </row>
    <row r="74" ht="15.75" customHeight="1">
      <c r="C74" s="6"/>
      <c r="D74" s="6"/>
      <c r="M74" s="71"/>
      <c r="N74" s="71"/>
      <c r="O74" s="71"/>
    </row>
    <row r="75" ht="15.75" customHeight="1">
      <c r="C75" s="6"/>
      <c r="D75" s="6"/>
      <c r="M75" s="71"/>
      <c r="N75" s="71"/>
      <c r="O75" s="71"/>
    </row>
    <row r="76" ht="15.75" customHeight="1">
      <c r="C76" s="6"/>
      <c r="D76" s="6"/>
      <c r="M76" s="71"/>
      <c r="N76" s="71"/>
      <c r="O76" s="71"/>
    </row>
    <row r="77" ht="15.75" customHeight="1">
      <c r="C77" s="6"/>
      <c r="D77" s="6"/>
      <c r="M77" s="71"/>
      <c r="N77" s="71"/>
      <c r="O77" s="71"/>
    </row>
    <row r="78" ht="15.75" customHeight="1">
      <c r="C78" s="6"/>
      <c r="D78" s="6"/>
      <c r="M78" s="71"/>
      <c r="N78" s="71"/>
      <c r="O78" s="71"/>
    </row>
    <row r="79" ht="15.75" customHeight="1">
      <c r="C79" s="6"/>
      <c r="D79" s="6"/>
      <c r="M79" s="71"/>
      <c r="N79" s="71"/>
      <c r="O79" s="71"/>
    </row>
    <row r="80" ht="15.75" customHeight="1">
      <c r="C80" s="6"/>
      <c r="D80" s="6"/>
      <c r="M80" s="71"/>
      <c r="N80" s="71"/>
      <c r="O80" s="71"/>
    </row>
    <row r="81" ht="15.75" customHeight="1">
      <c r="C81" s="6"/>
      <c r="D81" s="6"/>
      <c r="M81" s="71"/>
      <c r="N81" s="71"/>
      <c r="O81" s="71"/>
    </row>
    <row r="82" ht="15.75" customHeight="1">
      <c r="C82" s="6"/>
      <c r="D82" s="6"/>
      <c r="M82" s="71"/>
      <c r="N82" s="71"/>
      <c r="O82" s="71"/>
    </row>
    <row r="83" ht="15.75" customHeight="1">
      <c r="C83" s="6"/>
      <c r="D83" s="6"/>
      <c r="M83" s="71"/>
      <c r="N83" s="71"/>
      <c r="O83" s="71"/>
    </row>
    <row r="84" ht="15.75" customHeight="1">
      <c r="C84" s="6"/>
      <c r="D84" s="6"/>
      <c r="M84" s="71"/>
      <c r="N84" s="71"/>
      <c r="O84" s="71"/>
    </row>
    <row r="85" ht="15.75" customHeight="1">
      <c r="C85" s="6"/>
      <c r="D85" s="6"/>
      <c r="M85" s="71"/>
      <c r="N85" s="71"/>
      <c r="O85" s="71"/>
    </row>
    <row r="86" ht="15.75" customHeight="1">
      <c r="C86" s="6"/>
      <c r="D86" s="6"/>
      <c r="M86" s="71"/>
      <c r="N86" s="71"/>
      <c r="O86" s="71"/>
    </row>
    <row r="87" ht="15.75" customHeight="1">
      <c r="C87" s="6"/>
      <c r="D87" s="6"/>
      <c r="M87" s="71"/>
      <c r="N87" s="71"/>
      <c r="O87" s="71"/>
    </row>
    <row r="88" ht="15.75" customHeight="1">
      <c r="C88" s="6"/>
      <c r="D88" s="6"/>
      <c r="M88" s="71"/>
      <c r="N88" s="71"/>
      <c r="O88" s="71"/>
    </row>
    <row r="89" ht="15.75" customHeight="1">
      <c r="C89" s="6"/>
      <c r="D89" s="6"/>
      <c r="M89" s="71"/>
      <c r="N89" s="71"/>
      <c r="O89" s="71"/>
    </row>
    <row r="90" ht="15.75" customHeight="1">
      <c r="C90" s="6"/>
      <c r="D90" s="6"/>
      <c r="M90" s="71"/>
      <c r="N90" s="71"/>
      <c r="O90" s="71"/>
    </row>
    <row r="91" ht="15.75" customHeight="1">
      <c r="C91" s="6"/>
      <c r="D91" s="6"/>
      <c r="M91" s="71"/>
      <c r="N91" s="71"/>
      <c r="O91" s="71"/>
    </row>
    <row r="92" ht="15.75" customHeight="1">
      <c r="C92" s="6"/>
      <c r="D92" s="6"/>
      <c r="M92" s="71"/>
      <c r="N92" s="71"/>
      <c r="O92" s="71"/>
    </row>
    <row r="93" ht="15.75" customHeight="1">
      <c r="C93" s="6"/>
      <c r="D93" s="6"/>
      <c r="M93" s="71"/>
      <c r="N93" s="71"/>
      <c r="O93" s="71"/>
    </row>
    <row r="94" ht="15.75" customHeight="1">
      <c r="C94" s="6"/>
      <c r="D94" s="6"/>
      <c r="M94" s="71"/>
      <c r="N94" s="71"/>
      <c r="O94" s="71"/>
    </row>
    <row r="95" ht="15.75" customHeight="1">
      <c r="C95" s="6"/>
      <c r="D95" s="6"/>
      <c r="M95" s="71"/>
      <c r="N95" s="71"/>
      <c r="O95" s="71"/>
    </row>
    <row r="96" ht="15.75" customHeight="1">
      <c r="C96" s="6"/>
      <c r="D96" s="6"/>
      <c r="M96" s="71"/>
      <c r="N96" s="71"/>
      <c r="O96" s="71"/>
    </row>
    <row r="97" ht="15.75" customHeight="1">
      <c r="C97" s="6"/>
      <c r="D97" s="6"/>
      <c r="M97" s="71"/>
      <c r="N97" s="71"/>
      <c r="O97" s="71"/>
    </row>
    <row r="98" ht="15.75" customHeight="1">
      <c r="C98" s="6"/>
      <c r="D98" s="6"/>
      <c r="M98" s="71"/>
      <c r="N98" s="71"/>
      <c r="O98" s="71"/>
    </row>
    <row r="99" ht="15.75" customHeight="1">
      <c r="C99" s="6"/>
      <c r="D99" s="6"/>
      <c r="M99" s="71"/>
      <c r="N99" s="71"/>
      <c r="O99" s="71"/>
    </row>
    <row r="100" ht="15.75" customHeight="1">
      <c r="C100" s="6"/>
      <c r="D100" s="6"/>
      <c r="M100" s="71"/>
      <c r="N100" s="71"/>
      <c r="O100" s="71"/>
    </row>
    <row r="101" ht="15.75" customHeight="1">
      <c r="C101" s="6"/>
      <c r="D101" s="6"/>
      <c r="M101" s="71"/>
      <c r="N101" s="71"/>
      <c r="O101" s="71"/>
    </row>
    <row r="102" ht="15.75" customHeight="1">
      <c r="C102" s="6"/>
      <c r="D102" s="6"/>
      <c r="M102" s="71"/>
      <c r="N102" s="71"/>
      <c r="O102" s="71"/>
    </row>
    <row r="103" ht="15.75" customHeight="1">
      <c r="C103" s="6"/>
      <c r="D103" s="6"/>
      <c r="M103" s="71"/>
      <c r="N103" s="71"/>
      <c r="O103" s="71"/>
    </row>
    <row r="104" ht="15.75" customHeight="1">
      <c r="C104" s="6"/>
      <c r="D104" s="6"/>
      <c r="M104" s="71"/>
      <c r="N104" s="71"/>
      <c r="O104" s="71"/>
    </row>
    <row r="105" ht="15.75" customHeight="1">
      <c r="C105" s="6"/>
      <c r="D105" s="6"/>
      <c r="M105" s="71"/>
      <c r="N105" s="71"/>
      <c r="O105" s="71"/>
    </row>
    <row r="106" ht="15.75" customHeight="1">
      <c r="C106" s="6"/>
      <c r="D106" s="6"/>
      <c r="M106" s="71"/>
      <c r="N106" s="71"/>
      <c r="O106" s="71"/>
    </row>
    <row r="107" ht="15.75" customHeight="1">
      <c r="C107" s="6"/>
      <c r="D107" s="6"/>
      <c r="M107" s="71"/>
      <c r="N107" s="71"/>
      <c r="O107" s="71"/>
    </row>
    <row r="108" ht="15.75" customHeight="1">
      <c r="C108" s="6"/>
      <c r="D108" s="6"/>
      <c r="M108" s="71"/>
      <c r="N108" s="71"/>
      <c r="O108" s="71"/>
    </row>
    <row r="109" ht="15.75" customHeight="1">
      <c r="C109" s="6"/>
      <c r="D109" s="6"/>
      <c r="M109" s="71"/>
      <c r="N109" s="71"/>
      <c r="O109" s="71"/>
    </row>
    <row r="110" ht="15.75" customHeight="1">
      <c r="C110" s="6"/>
      <c r="D110" s="6"/>
      <c r="M110" s="71"/>
      <c r="N110" s="71"/>
      <c r="O110" s="71"/>
    </row>
    <row r="111" ht="15.75" customHeight="1">
      <c r="C111" s="6"/>
      <c r="D111" s="6"/>
      <c r="M111" s="71"/>
      <c r="N111" s="71"/>
      <c r="O111" s="71"/>
    </row>
    <row r="112" ht="15.75" customHeight="1">
      <c r="C112" s="6"/>
      <c r="D112" s="6"/>
      <c r="M112" s="71"/>
      <c r="N112" s="71"/>
      <c r="O112" s="71"/>
    </row>
    <row r="113" ht="15.75" customHeight="1">
      <c r="C113" s="6"/>
      <c r="D113" s="6"/>
      <c r="M113" s="71"/>
      <c r="N113" s="71"/>
      <c r="O113" s="71"/>
    </row>
    <row r="114" ht="15.75" customHeight="1">
      <c r="C114" s="6"/>
      <c r="D114" s="6"/>
      <c r="M114" s="71"/>
      <c r="N114" s="71"/>
      <c r="O114" s="71"/>
    </row>
    <row r="115" ht="15.75" customHeight="1">
      <c r="C115" s="6"/>
      <c r="D115" s="6"/>
      <c r="M115" s="71"/>
      <c r="N115" s="71"/>
      <c r="O115" s="71"/>
    </row>
    <row r="116" ht="15.75" customHeight="1">
      <c r="C116" s="6"/>
      <c r="D116" s="6"/>
      <c r="M116" s="71"/>
      <c r="N116" s="71"/>
      <c r="O116" s="71"/>
    </row>
    <row r="117" ht="15.75" customHeight="1">
      <c r="C117" s="6"/>
      <c r="D117" s="6"/>
      <c r="M117" s="71"/>
      <c r="N117" s="71"/>
      <c r="O117" s="71"/>
    </row>
    <row r="118" ht="15.75" customHeight="1">
      <c r="C118" s="6"/>
      <c r="D118" s="6"/>
      <c r="M118" s="71"/>
      <c r="N118" s="71"/>
      <c r="O118" s="71"/>
    </row>
    <row r="119" ht="15.75" customHeight="1">
      <c r="C119" s="6"/>
      <c r="D119" s="6"/>
      <c r="M119" s="71"/>
      <c r="N119" s="71"/>
      <c r="O119" s="71"/>
    </row>
    <row r="120" ht="15.75" customHeight="1">
      <c r="C120" s="6"/>
      <c r="D120" s="6"/>
      <c r="M120" s="71"/>
      <c r="N120" s="71"/>
      <c r="O120" s="71"/>
    </row>
    <row r="121" ht="15.75" customHeight="1">
      <c r="C121" s="6"/>
      <c r="D121" s="6"/>
      <c r="M121" s="71"/>
      <c r="N121" s="71"/>
      <c r="O121" s="71"/>
    </row>
    <row r="122" ht="15.75" customHeight="1">
      <c r="C122" s="6"/>
      <c r="D122" s="6"/>
      <c r="M122" s="71"/>
      <c r="N122" s="71"/>
      <c r="O122" s="71"/>
    </row>
    <row r="123" ht="15.75" customHeight="1">
      <c r="C123" s="6"/>
      <c r="D123" s="6"/>
      <c r="M123" s="71"/>
      <c r="N123" s="71"/>
      <c r="O123" s="71"/>
    </row>
    <row r="124" ht="15.75" customHeight="1">
      <c r="C124" s="6"/>
      <c r="D124" s="6"/>
      <c r="M124" s="71"/>
      <c r="N124" s="71"/>
      <c r="O124" s="71"/>
    </row>
    <row r="125" ht="15.75" customHeight="1">
      <c r="C125" s="6"/>
      <c r="D125" s="6"/>
      <c r="M125" s="71"/>
      <c r="N125" s="71"/>
      <c r="O125" s="71"/>
    </row>
    <row r="126" ht="15.75" customHeight="1">
      <c r="C126" s="6"/>
      <c r="D126" s="6"/>
      <c r="M126" s="71"/>
      <c r="N126" s="71"/>
      <c r="O126" s="71"/>
    </row>
    <row r="127" ht="15.75" customHeight="1">
      <c r="C127" s="6"/>
      <c r="D127" s="6"/>
      <c r="M127" s="71"/>
      <c r="N127" s="71"/>
      <c r="O127" s="71"/>
    </row>
    <row r="128" ht="15.75" customHeight="1">
      <c r="C128" s="6"/>
      <c r="D128" s="6"/>
      <c r="M128" s="71"/>
      <c r="N128" s="71"/>
      <c r="O128" s="71"/>
    </row>
    <row r="129" ht="15.75" customHeight="1">
      <c r="C129" s="6"/>
      <c r="D129" s="6"/>
      <c r="M129" s="71"/>
      <c r="N129" s="71"/>
      <c r="O129" s="71"/>
    </row>
    <row r="130" ht="15.75" customHeight="1">
      <c r="C130" s="6"/>
      <c r="D130" s="6"/>
      <c r="M130" s="71"/>
      <c r="N130" s="71"/>
      <c r="O130" s="71"/>
    </row>
    <row r="131" ht="15.75" customHeight="1">
      <c r="C131" s="6"/>
      <c r="D131" s="6"/>
      <c r="M131" s="71"/>
      <c r="N131" s="71"/>
      <c r="O131" s="71"/>
    </row>
    <row r="132" ht="15.75" customHeight="1">
      <c r="C132" s="6"/>
      <c r="D132" s="6"/>
      <c r="M132" s="71"/>
      <c r="N132" s="71"/>
      <c r="O132" s="71"/>
    </row>
    <row r="133" ht="15.75" customHeight="1">
      <c r="C133" s="6"/>
      <c r="D133" s="6"/>
      <c r="M133" s="71"/>
      <c r="N133" s="71"/>
      <c r="O133" s="71"/>
    </row>
    <row r="134" ht="15.75" customHeight="1">
      <c r="C134" s="6"/>
      <c r="D134" s="6"/>
      <c r="M134" s="71"/>
      <c r="N134" s="71"/>
      <c r="O134" s="71"/>
    </row>
    <row r="135" ht="15.75" customHeight="1">
      <c r="C135" s="6"/>
      <c r="D135" s="6"/>
      <c r="M135" s="71"/>
      <c r="N135" s="71"/>
      <c r="O135" s="71"/>
    </row>
    <row r="136" ht="15.75" customHeight="1">
      <c r="C136" s="6"/>
      <c r="D136" s="6"/>
      <c r="M136" s="71"/>
      <c r="N136" s="71"/>
      <c r="O136" s="71"/>
    </row>
    <row r="137" ht="15.75" customHeight="1">
      <c r="C137" s="6"/>
      <c r="D137" s="6"/>
      <c r="M137" s="71"/>
      <c r="N137" s="71"/>
      <c r="O137" s="71"/>
    </row>
    <row r="138" ht="15.75" customHeight="1">
      <c r="C138" s="6"/>
      <c r="D138" s="6"/>
      <c r="M138" s="71"/>
      <c r="N138" s="71"/>
      <c r="O138" s="71"/>
    </row>
    <row r="139" ht="15.75" customHeight="1">
      <c r="C139" s="6"/>
      <c r="D139" s="6"/>
      <c r="M139" s="71"/>
      <c r="N139" s="71"/>
      <c r="O139" s="71"/>
    </row>
    <row r="140" ht="15.75" customHeight="1">
      <c r="C140" s="6"/>
      <c r="D140" s="6"/>
      <c r="M140" s="71"/>
      <c r="N140" s="71"/>
      <c r="O140" s="71"/>
    </row>
    <row r="141" ht="15.75" customHeight="1">
      <c r="C141" s="6"/>
      <c r="D141" s="6"/>
      <c r="M141" s="71"/>
      <c r="N141" s="71"/>
      <c r="O141" s="71"/>
    </row>
    <row r="142" ht="15.75" customHeight="1">
      <c r="C142" s="6"/>
      <c r="D142" s="6"/>
      <c r="M142" s="71"/>
      <c r="N142" s="71"/>
      <c r="O142" s="71"/>
    </row>
    <row r="143" ht="15.75" customHeight="1">
      <c r="C143" s="6"/>
      <c r="D143" s="6"/>
      <c r="M143" s="71"/>
      <c r="N143" s="71"/>
      <c r="O143" s="71"/>
    </row>
    <row r="144" ht="15.75" customHeight="1">
      <c r="C144" s="6"/>
      <c r="D144" s="6"/>
      <c r="M144" s="71"/>
      <c r="N144" s="71"/>
      <c r="O144" s="71"/>
    </row>
    <row r="145" ht="15.75" customHeight="1">
      <c r="C145" s="6"/>
      <c r="D145" s="6"/>
      <c r="M145" s="71"/>
      <c r="N145" s="71"/>
      <c r="O145" s="71"/>
    </row>
    <row r="146" ht="15.75" customHeight="1">
      <c r="C146" s="6"/>
      <c r="D146" s="6"/>
      <c r="M146" s="71"/>
      <c r="N146" s="71"/>
      <c r="O146" s="71"/>
    </row>
    <row r="147" ht="15.75" customHeight="1">
      <c r="C147" s="6"/>
      <c r="D147" s="6"/>
      <c r="M147" s="71"/>
      <c r="N147" s="71"/>
      <c r="O147" s="71"/>
    </row>
    <row r="148" ht="15.75" customHeight="1">
      <c r="C148" s="6"/>
      <c r="D148" s="6"/>
      <c r="M148" s="71"/>
      <c r="N148" s="71"/>
      <c r="O148" s="71"/>
    </row>
    <row r="149" ht="15.75" customHeight="1">
      <c r="C149" s="6"/>
      <c r="D149" s="6"/>
      <c r="M149" s="71"/>
      <c r="N149" s="71"/>
      <c r="O149" s="71"/>
    </row>
    <row r="150" ht="15.75" customHeight="1">
      <c r="C150" s="6"/>
      <c r="D150" s="6"/>
      <c r="M150" s="71"/>
      <c r="N150" s="71"/>
      <c r="O150" s="71"/>
    </row>
    <row r="151" ht="15.75" customHeight="1">
      <c r="C151" s="6"/>
      <c r="D151" s="6"/>
      <c r="M151" s="71"/>
      <c r="N151" s="71"/>
      <c r="O151" s="71"/>
    </row>
    <row r="152" ht="15.75" customHeight="1">
      <c r="C152" s="6"/>
      <c r="D152" s="6"/>
      <c r="M152" s="71"/>
      <c r="N152" s="71"/>
      <c r="O152" s="71"/>
    </row>
    <row r="153" ht="15.75" customHeight="1">
      <c r="C153" s="6"/>
      <c r="D153" s="6"/>
      <c r="M153" s="71"/>
      <c r="N153" s="71"/>
      <c r="O153" s="71"/>
    </row>
    <row r="154" ht="15.75" customHeight="1">
      <c r="C154" s="6"/>
      <c r="D154" s="6"/>
      <c r="M154" s="71"/>
      <c r="N154" s="71"/>
      <c r="O154" s="71"/>
    </row>
    <row r="155" ht="15.75" customHeight="1">
      <c r="C155" s="6"/>
      <c r="D155" s="6"/>
      <c r="M155" s="71"/>
      <c r="N155" s="71"/>
      <c r="O155" s="71"/>
    </row>
    <row r="156" ht="15.75" customHeight="1">
      <c r="C156" s="6"/>
      <c r="D156" s="6"/>
      <c r="M156" s="71"/>
      <c r="N156" s="71"/>
      <c r="O156" s="71"/>
    </row>
    <row r="157" ht="15.75" customHeight="1">
      <c r="C157" s="6"/>
      <c r="D157" s="6"/>
      <c r="M157" s="71"/>
      <c r="N157" s="71"/>
      <c r="O157" s="71"/>
    </row>
    <row r="158" ht="15.75" customHeight="1">
      <c r="C158" s="6"/>
      <c r="D158" s="6"/>
      <c r="M158" s="71"/>
      <c r="N158" s="71"/>
      <c r="O158" s="71"/>
    </row>
    <row r="159" ht="15.75" customHeight="1">
      <c r="C159" s="6"/>
      <c r="D159" s="6"/>
      <c r="M159" s="71"/>
      <c r="N159" s="71"/>
      <c r="O159" s="71"/>
    </row>
    <row r="160" ht="15.75" customHeight="1">
      <c r="C160" s="6"/>
      <c r="D160" s="6"/>
      <c r="M160" s="71"/>
      <c r="N160" s="71"/>
      <c r="O160" s="71"/>
    </row>
    <row r="161" ht="15.75" customHeight="1">
      <c r="C161" s="6"/>
      <c r="D161" s="6"/>
      <c r="M161" s="71"/>
      <c r="N161" s="71"/>
      <c r="O161" s="71"/>
    </row>
    <row r="162" ht="15.75" customHeight="1">
      <c r="C162" s="6"/>
      <c r="D162" s="6"/>
      <c r="M162" s="71"/>
      <c r="N162" s="71"/>
      <c r="O162" s="71"/>
    </row>
    <row r="163" ht="15.75" customHeight="1">
      <c r="C163" s="6"/>
      <c r="D163" s="6"/>
      <c r="M163" s="71"/>
      <c r="N163" s="71"/>
      <c r="O163" s="71"/>
    </row>
    <row r="164" ht="15.75" customHeight="1">
      <c r="C164" s="6"/>
      <c r="D164" s="6"/>
      <c r="M164" s="71"/>
      <c r="N164" s="71"/>
      <c r="O164" s="71"/>
    </row>
    <row r="165" ht="15.75" customHeight="1">
      <c r="C165" s="6"/>
      <c r="D165" s="6"/>
      <c r="M165" s="71"/>
      <c r="N165" s="71"/>
      <c r="O165" s="71"/>
    </row>
    <row r="166" ht="15.75" customHeight="1">
      <c r="C166" s="6"/>
      <c r="D166" s="6"/>
      <c r="M166" s="71"/>
      <c r="N166" s="71"/>
      <c r="O166" s="71"/>
    </row>
    <row r="167" ht="15.75" customHeight="1">
      <c r="C167" s="6"/>
      <c r="D167" s="6"/>
      <c r="M167" s="71"/>
      <c r="N167" s="71"/>
      <c r="O167" s="71"/>
    </row>
    <row r="168" ht="15.75" customHeight="1">
      <c r="C168" s="6"/>
      <c r="D168" s="6"/>
      <c r="M168" s="71"/>
      <c r="N168" s="71"/>
      <c r="O168" s="71"/>
    </row>
    <row r="169" ht="15.75" customHeight="1">
      <c r="C169" s="6"/>
      <c r="D169" s="6"/>
      <c r="M169" s="71"/>
      <c r="N169" s="71"/>
      <c r="O169" s="71"/>
    </row>
    <row r="170" ht="15.75" customHeight="1">
      <c r="C170" s="6"/>
      <c r="D170" s="6"/>
      <c r="M170" s="71"/>
      <c r="N170" s="71"/>
      <c r="O170" s="71"/>
    </row>
    <row r="171" ht="15.75" customHeight="1">
      <c r="C171" s="6"/>
      <c r="D171" s="6"/>
      <c r="M171" s="71"/>
      <c r="N171" s="71"/>
      <c r="O171" s="71"/>
    </row>
    <row r="172" ht="15.75" customHeight="1">
      <c r="C172" s="6"/>
      <c r="D172" s="6"/>
      <c r="M172" s="71"/>
      <c r="N172" s="71"/>
      <c r="O172" s="71"/>
    </row>
    <row r="173" ht="15.75" customHeight="1">
      <c r="C173" s="6"/>
      <c r="D173" s="6"/>
      <c r="M173" s="71"/>
      <c r="N173" s="71"/>
      <c r="O173" s="71"/>
    </row>
    <row r="174" ht="15.75" customHeight="1">
      <c r="C174" s="6"/>
      <c r="D174" s="6"/>
      <c r="M174" s="71"/>
      <c r="N174" s="71"/>
      <c r="O174" s="71"/>
    </row>
    <row r="175" ht="15.75" customHeight="1">
      <c r="C175" s="6"/>
      <c r="D175" s="6"/>
      <c r="M175" s="71"/>
      <c r="N175" s="71"/>
      <c r="O175" s="71"/>
    </row>
    <row r="176" ht="15.75" customHeight="1">
      <c r="C176" s="6"/>
      <c r="D176" s="6"/>
      <c r="M176" s="71"/>
      <c r="N176" s="71"/>
      <c r="O176" s="71"/>
    </row>
    <row r="177" ht="15.75" customHeight="1">
      <c r="C177" s="6"/>
      <c r="D177" s="6"/>
      <c r="M177" s="71"/>
      <c r="N177" s="71"/>
      <c r="O177" s="71"/>
    </row>
    <row r="178" ht="15.75" customHeight="1">
      <c r="C178" s="6"/>
      <c r="D178" s="6"/>
      <c r="M178" s="71"/>
      <c r="N178" s="71"/>
      <c r="O178" s="71"/>
    </row>
    <row r="179" ht="15.75" customHeight="1">
      <c r="C179" s="6"/>
      <c r="D179" s="6"/>
      <c r="M179" s="71"/>
      <c r="N179" s="71"/>
      <c r="O179" s="71"/>
    </row>
    <row r="180" ht="15.75" customHeight="1">
      <c r="C180" s="6"/>
      <c r="D180" s="6"/>
      <c r="M180" s="71"/>
      <c r="N180" s="71"/>
      <c r="O180" s="71"/>
    </row>
    <row r="181" ht="15.75" customHeight="1">
      <c r="C181" s="6"/>
      <c r="D181" s="6"/>
      <c r="M181" s="71"/>
      <c r="N181" s="71"/>
      <c r="O181" s="71"/>
    </row>
    <row r="182" ht="15.75" customHeight="1">
      <c r="C182" s="6"/>
      <c r="D182" s="6"/>
      <c r="M182" s="71"/>
      <c r="N182" s="71"/>
      <c r="O182" s="71"/>
    </row>
    <row r="183" ht="15.75" customHeight="1">
      <c r="C183" s="6"/>
      <c r="D183" s="6"/>
      <c r="M183" s="71"/>
      <c r="N183" s="71"/>
      <c r="O183" s="71"/>
    </row>
    <row r="184" ht="15.75" customHeight="1">
      <c r="C184" s="6"/>
      <c r="D184" s="6"/>
      <c r="M184" s="71"/>
      <c r="N184" s="71"/>
      <c r="O184" s="71"/>
    </row>
    <row r="185" ht="15.75" customHeight="1">
      <c r="C185" s="6"/>
      <c r="D185" s="6"/>
      <c r="M185" s="71"/>
      <c r="N185" s="71"/>
      <c r="O185" s="71"/>
    </row>
    <row r="186" ht="15.75" customHeight="1">
      <c r="C186" s="6"/>
      <c r="D186" s="6"/>
      <c r="M186" s="71"/>
      <c r="N186" s="71"/>
      <c r="O186" s="71"/>
    </row>
    <row r="187" ht="15.75" customHeight="1">
      <c r="C187" s="6"/>
      <c r="D187" s="6"/>
      <c r="M187" s="71"/>
      <c r="N187" s="71"/>
      <c r="O187" s="71"/>
    </row>
    <row r="188" ht="15.75" customHeight="1">
      <c r="C188" s="6"/>
      <c r="D188" s="6"/>
      <c r="M188" s="71"/>
      <c r="N188" s="71"/>
      <c r="O188" s="71"/>
    </row>
    <row r="189" ht="15.75" customHeight="1">
      <c r="C189" s="6"/>
      <c r="D189" s="6"/>
      <c r="M189" s="71"/>
      <c r="N189" s="71"/>
      <c r="O189" s="71"/>
    </row>
    <row r="190" ht="15.75" customHeight="1">
      <c r="C190" s="6"/>
      <c r="D190" s="6"/>
      <c r="M190" s="71"/>
      <c r="N190" s="71"/>
      <c r="O190" s="71"/>
    </row>
    <row r="191" ht="15.75" customHeight="1">
      <c r="C191" s="6"/>
      <c r="D191" s="6"/>
      <c r="M191" s="71"/>
      <c r="N191" s="71"/>
      <c r="O191" s="71"/>
    </row>
    <row r="192" ht="15.75" customHeight="1">
      <c r="C192" s="6"/>
      <c r="D192" s="6"/>
      <c r="M192" s="71"/>
      <c r="N192" s="71"/>
      <c r="O192" s="71"/>
    </row>
    <row r="193" ht="15.75" customHeight="1">
      <c r="C193" s="6"/>
      <c r="D193" s="6"/>
      <c r="M193" s="71"/>
      <c r="N193" s="71"/>
      <c r="O193" s="71"/>
    </row>
    <row r="194" ht="15.75" customHeight="1">
      <c r="C194" s="6"/>
      <c r="D194" s="6"/>
      <c r="M194" s="71"/>
      <c r="N194" s="71"/>
      <c r="O194" s="71"/>
    </row>
    <row r="195" ht="15.75" customHeight="1">
      <c r="C195" s="6"/>
      <c r="D195" s="6"/>
      <c r="M195" s="71"/>
      <c r="N195" s="71"/>
      <c r="O195" s="71"/>
    </row>
    <row r="196" ht="15.75" customHeight="1">
      <c r="C196" s="6"/>
      <c r="D196" s="6"/>
      <c r="M196" s="71"/>
      <c r="N196" s="71"/>
      <c r="O196" s="71"/>
    </row>
    <row r="197" ht="15.75" customHeight="1">
      <c r="C197" s="6"/>
      <c r="D197" s="6"/>
      <c r="M197" s="71"/>
      <c r="N197" s="71"/>
      <c r="O197" s="71"/>
    </row>
    <row r="198" ht="15.75" customHeight="1">
      <c r="C198" s="6"/>
      <c r="D198" s="6"/>
      <c r="M198" s="71"/>
      <c r="N198" s="71"/>
      <c r="O198" s="71"/>
    </row>
    <row r="199" ht="15.75" customHeight="1">
      <c r="C199" s="6"/>
      <c r="D199" s="6"/>
      <c r="M199" s="71"/>
      <c r="N199" s="71"/>
      <c r="O199" s="71"/>
    </row>
    <row r="200" ht="15.75" customHeight="1">
      <c r="C200" s="6"/>
      <c r="D200" s="6"/>
      <c r="M200" s="71"/>
      <c r="N200" s="71"/>
      <c r="O200" s="71"/>
    </row>
    <row r="201" ht="15.75" customHeight="1">
      <c r="C201" s="6"/>
      <c r="D201" s="6"/>
      <c r="M201" s="71"/>
      <c r="N201" s="71"/>
      <c r="O201" s="71"/>
    </row>
    <row r="202" ht="15.75" customHeight="1">
      <c r="C202" s="6"/>
      <c r="D202" s="6"/>
      <c r="M202" s="71"/>
      <c r="N202" s="71"/>
      <c r="O202" s="71"/>
    </row>
    <row r="203" ht="15.75" customHeight="1">
      <c r="C203" s="6"/>
      <c r="D203" s="6"/>
      <c r="M203" s="71"/>
      <c r="N203" s="71"/>
      <c r="O203" s="71"/>
    </row>
    <row r="204" ht="15.75" customHeight="1">
      <c r="C204" s="6"/>
      <c r="D204" s="6"/>
      <c r="M204" s="71"/>
      <c r="N204" s="71"/>
      <c r="O204" s="71"/>
    </row>
    <row r="205" ht="15.75" customHeight="1">
      <c r="C205" s="6"/>
      <c r="D205" s="6"/>
      <c r="M205" s="71"/>
      <c r="N205" s="71"/>
      <c r="O205" s="71"/>
    </row>
    <row r="206" ht="15.75" customHeight="1">
      <c r="C206" s="6"/>
      <c r="D206" s="6"/>
      <c r="M206" s="71"/>
      <c r="N206" s="71"/>
      <c r="O206" s="71"/>
    </row>
    <row r="207" ht="15.75" customHeight="1">
      <c r="C207" s="6"/>
      <c r="D207" s="6"/>
      <c r="M207" s="71"/>
      <c r="N207" s="71"/>
      <c r="O207" s="71"/>
    </row>
    <row r="208" ht="15.75" customHeight="1">
      <c r="C208" s="6"/>
      <c r="D208" s="6"/>
      <c r="M208" s="71"/>
      <c r="N208" s="71"/>
      <c r="O208" s="71"/>
    </row>
    <row r="209" ht="15.75" customHeight="1">
      <c r="C209" s="6"/>
      <c r="D209" s="6"/>
      <c r="M209" s="71"/>
      <c r="N209" s="71"/>
      <c r="O209" s="71"/>
    </row>
    <row r="210" ht="15.75" customHeight="1">
      <c r="C210" s="6"/>
      <c r="D210" s="6"/>
      <c r="M210" s="71"/>
      <c r="N210" s="71"/>
      <c r="O210" s="71"/>
    </row>
    <row r="211" ht="15.75" customHeight="1">
      <c r="C211" s="6"/>
      <c r="D211" s="6"/>
      <c r="M211" s="71"/>
      <c r="N211" s="71"/>
      <c r="O211" s="71"/>
    </row>
    <row r="212" ht="15.75" customHeight="1">
      <c r="C212" s="6"/>
      <c r="D212" s="6"/>
      <c r="M212" s="71"/>
      <c r="N212" s="71"/>
      <c r="O212" s="71"/>
    </row>
    <row r="213" ht="15.75" customHeight="1">
      <c r="C213" s="6"/>
      <c r="D213" s="6"/>
      <c r="M213" s="71"/>
      <c r="N213" s="71"/>
      <c r="O213" s="71"/>
    </row>
    <row r="214" ht="15.75" customHeight="1">
      <c r="C214" s="6"/>
      <c r="D214" s="6"/>
      <c r="M214" s="71"/>
      <c r="N214" s="71"/>
      <c r="O214" s="71"/>
    </row>
    <row r="215" ht="15.75" customHeight="1">
      <c r="C215" s="6"/>
      <c r="D215" s="6"/>
      <c r="M215" s="71"/>
      <c r="N215" s="71"/>
      <c r="O215" s="71"/>
    </row>
    <row r="216" ht="15.75" customHeight="1">
      <c r="C216" s="6"/>
      <c r="D216" s="6"/>
      <c r="M216" s="71"/>
      <c r="N216" s="71"/>
      <c r="O216" s="71"/>
    </row>
    <row r="217" ht="15.75" customHeight="1">
      <c r="C217" s="6"/>
      <c r="D217" s="6"/>
      <c r="M217" s="71"/>
      <c r="N217" s="71"/>
      <c r="O217" s="71"/>
    </row>
    <row r="218" ht="15.75" customHeight="1">
      <c r="C218" s="6"/>
      <c r="D218" s="6"/>
      <c r="M218" s="71"/>
      <c r="N218" s="71"/>
      <c r="O218" s="71"/>
    </row>
    <row r="219" ht="15.75" customHeight="1">
      <c r="C219" s="6"/>
      <c r="D219" s="6"/>
      <c r="M219" s="71"/>
      <c r="N219" s="71"/>
      <c r="O219" s="71"/>
    </row>
    <row r="220" ht="15.75" customHeight="1">
      <c r="C220" s="6"/>
      <c r="D220" s="6"/>
      <c r="M220" s="71"/>
      <c r="N220" s="71"/>
      <c r="O220" s="71"/>
    </row>
    <row r="221" ht="15.75" customHeight="1">
      <c r="C221" s="6"/>
      <c r="D221" s="6"/>
      <c r="M221" s="71"/>
      <c r="N221" s="71"/>
      <c r="O221" s="71"/>
    </row>
    <row r="222" ht="15.75" customHeight="1">
      <c r="C222" s="6"/>
      <c r="D222" s="6"/>
      <c r="M222" s="71"/>
      <c r="N222" s="71"/>
      <c r="O222" s="71"/>
    </row>
    <row r="223" ht="15.75" customHeight="1">
      <c r="C223" s="6"/>
      <c r="D223" s="6"/>
      <c r="M223" s="71"/>
      <c r="N223" s="71"/>
      <c r="O223" s="71"/>
    </row>
    <row r="224" ht="15.75" customHeight="1">
      <c r="C224" s="6"/>
      <c r="D224" s="6"/>
      <c r="M224" s="71"/>
      <c r="N224" s="71"/>
      <c r="O224" s="71"/>
    </row>
    <row r="225" ht="15.75" customHeight="1">
      <c r="C225" s="6"/>
      <c r="D225" s="6"/>
      <c r="M225" s="71"/>
      <c r="N225" s="71"/>
      <c r="O225" s="71"/>
    </row>
    <row r="226" ht="15.75" customHeight="1">
      <c r="C226" s="6"/>
      <c r="D226" s="6"/>
      <c r="M226" s="71"/>
      <c r="N226" s="71"/>
      <c r="O226" s="71"/>
    </row>
    <row r="227" ht="15.75" customHeight="1">
      <c r="C227" s="6"/>
      <c r="D227" s="6"/>
      <c r="M227" s="71"/>
      <c r="N227" s="71"/>
      <c r="O227" s="71"/>
    </row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">
    <mergeCell ref="A1:C1"/>
    <mergeCell ref="A2:C2"/>
  </mergeCells>
  <printOptions gridLines="1"/>
  <pageMargins bottom="0.75" footer="0.0" header="0.0" left="0.7" right="0.7" top="0.7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14"/>
    <col customWidth="1" min="2" max="3" width="11.57"/>
    <col customWidth="1" min="4" max="4" width="8.43"/>
    <col customWidth="1" min="5" max="5" width="9.0"/>
    <col customWidth="1" min="6" max="6" width="9.57"/>
    <col customWidth="1" min="7" max="7" width="8.86"/>
    <col customWidth="1" min="8" max="9" width="7.86"/>
    <col customWidth="1" min="10" max="10" width="39.43"/>
    <col customWidth="1" min="11" max="20" width="8.86"/>
  </cols>
  <sheetData>
    <row r="1" ht="30.75" customHeight="1">
      <c r="A1" s="2" t="s">
        <v>14</v>
      </c>
      <c r="K1" s="1"/>
      <c r="L1" s="1"/>
      <c r="M1" s="1"/>
      <c r="N1" s="1"/>
      <c r="O1" s="1"/>
      <c r="P1" s="1"/>
      <c r="Q1" s="1"/>
      <c r="R1" s="1"/>
      <c r="S1" s="1"/>
      <c r="T1" s="1"/>
    </row>
    <row r="2">
      <c r="A2" s="3"/>
      <c r="B2" s="3" t="s">
        <v>15</v>
      </c>
      <c r="C2" s="4" t="s">
        <v>16</v>
      </c>
      <c r="D2" s="4" t="s">
        <v>17</v>
      </c>
      <c r="E2" s="4" t="s">
        <v>18</v>
      </c>
      <c r="F2" s="4" t="s">
        <v>19</v>
      </c>
      <c r="G2" s="4" t="s">
        <v>20</v>
      </c>
      <c r="H2" s="4" t="s">
        <v>21</v>
      </c>
      <c r="I2" s="4" t="s">
        <v>22</v>
      </c>
      <c r="J2" s="3" t="s">
        <v>23</v>
      </c>
      <c r="K2" s="1"/>
      <c r="L2" s="1"/>
      <c r="M2" s="1"/>
      <c r="N2" s="1"/>
      <c r="O2" s="1"/>
      <c r="P2" s="1"/>
      <c r="Q2" s="1"/>
      <c r="R2" s="1"/>
      <c r="S2" s="1"/>
      <c r="T2" s="1"/>
    </row>
    <row r="3" ht="25.5" customHeight="1">
      <c r="A3" s="1"/>
      <c r="B3" s="5">
        <v>44314.0</v>
      </c>
      <c r="C3" s="6" t="s">
        <v>24</v>
      </c>
      <c r="D3" s="6"/>
      <c r="E3" s="6"/>
      <c r="F3" s="6"/>
      <c r="G3" s="6"/>
      <c r="H3" s="6"/>
      <c r="I3" s="6" t="s">
        <v>25</v>
      </c>
      <c r="J3" s="1" t="s">
        <v>26</v>
      </c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</row>
    <row r="4" ht="25.5" customHeight="1">
      <c r="A4" s="1"/>
      <c r="B4" s="5">
        <v>44315.0</v>
      </c>
      <c r="C4" s="6">
        <v>1.0</v>
      </c>
      <c r="D4" s="6" t="s">
        <v>25</v>
      </c>
      <c r="E4" s="6"/>
      <c r="F4" s="6" t="s">
        <v>25</v>
      </c>
      <c r="G4" s="6"/>
      <c r="H4" s="6" t="s">
        <v>25</v>
      </c>
      <c r="I4" s="6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</row>
    <row r="5" ht="25.5" customHeight="1">
      <c r="A5" s="1"/>
      <c r="B5" s="5">
        <v>44316.0</v>
      </c>
      <c r="C5" s="6">
        <v>2.0</v>
      </c>
      <c r="D5" s="6"/>
      <c r="E5" s="6"/>
      <c r="F5" s="6"/>
      <c r="G5" s="6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</row>
    <row r="6" ht="25.5" customHeight="1">
      <c r="A6" s="1"/>
      <c r="B6" s="7">
        <v>44318.0</v>
      </c>
      <c r="C6" s="6">
        <v>4.0</v>
      </c>
      <c r="D6" s="6" t="s">
        <v>25</v>
      </c>
      <c r="E6" s="6" t="s">
        <v>25</v>
      </c>
      <c r="F6" s="6"/>
      <c r="G6" s="6"/>
      <c r="H6" s="6"/>
      <c r="I6" s="6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</row>
    <row r="7" ht="25.5" customHeight="1">
      <c r="A7" s="1"/>
      <c r="B7" s="7">
        <v>44322.0</v>
      </c>
      <c r="C7" s="6">
        <v>8.0</v>
      </c>
      <c r="D7" s="6" t="s">
        <v>25</v>
      </c>
      <c r="E7" s="6" t="s">
        <v>25</v>
      </c>
      <c r="F7" s="6" t="s">
        <v>25</v>
      </c>
      <c r="G7" s="6"/>
      <c r="H7" s="6"/>
      <c r="I7" s="6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</row>
    <row r="8" ht="25.5" customHeight="1">
      <c r="A8" s="1"/>
      <c r="B8" s="7">
        <v>44325.0</v>
      </c>
      <c r="C8" s="6">
        <v>11.0</v>
      </c>
      <c r="D8" s="6" t="s">
        <v>25</v>
      </c>
      <c r="E8" s="6" t="s">
        <v>25</v>
      </c>
      <c r="F8" s="8"/>
      <c r="G8" s="6"/>
      <c r="H8" s="6"/>
      <c r="I8" s="6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</row>
    <row r="9" ht="25.5" customHeight="1">
      <c r="A9" s="1"/>
      <c r="B9" s="7">
        <v>44329.0</v>
      </c>
      <c r="C9" s="6">
        <v>15.0</v>
      </c>
      <c r="D9" s="6" t="s">
        <v>25</v>
      </c>
      <c r="E9" s="6" t="s">
        <v>25</v>
      </c>
      <c r="F9" s="6"/>
      <c r="G9" s="6"/>
      <c r="H9" s="6"/>
      <c r="I9" s="6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</row>
    <row r="10" ht="25.5" customHeight="1">
      <c r="B10" s="7">
        <v>44332.0</v>
      </c>
      <c r="C10" s="6">
        <v>18.0</v>
      </c>
      <c r="D10" s="6" t="s">
        <v>25</v>
      </c>
      <c r="F10" s="6"/>
      <c r="G10" s="6"/>
      <c r="K10" s="1"/>
      <c r="L10" s="1"/>
      <c r="M10" s="1"/>
      <c r="N10" s="1"/>
      <c r="O10" s="1"/>
      <c r="P10" s="1"/>
      <c r="Q10" s="1"/>
      <c r="R10" s="1"/>
      <c r="S10" s="1"/>
      <c r="T10" s="1"/>
    </row>
    <row r="11" ht="25.5" customHeight="1">
      <c r="B11" s="7">
        <v>44701.0</v>
      </c>
      <c r="C11" s="9">
        <v>22.0</v>
      </c>
      <c r="D11" s="6"/>
      <c r="E11" s="6" t="s">
        <v>25</v>
      </c>
      <c r="F11" s="8"/>
      <c r="G11" s="6"/>
      <c r="H11" s="9" t="s">
        <v>25</v>
      </c>
      <c r="I11" s="9" t="s">
        <v>25</v>
      </c>
      <c r="J11" s="10" t="s">
        <v>27</v>
      </c>
      <c r="K11" s="1"/>
      <c r="L11" s="1"/>
      <c r="M11" s="1"/>
      <c r="N11" s="1"/>
      <c r="O11" s="1"/>
      <c r="P11" s="1"/>
      <c r="Q11" s="1"/>
      <c r="R11" s="1"/>
      <c r="S11" s="1"/>
      <c r="T11" s="1"/>
    </row>
    <row r="12" ht="25.5" customHeight="1">
      <c r="B12" s="7"/>
      <c r="C12" s="6"/>
      <c r="D12" s="6"/>
      <c r="E12" s="6"/>
      <c r="F12" s="8"/>
      <c r="G12" s="6"/>
      <c r="H12" s="8"/>
      <c r="I12" s="8"/>
      <c r="K12" s="1"/>
      <c r="L12" s="1"/>
      <c r="M12" s="1"/>
      <c r="N12" s="1"/>
      <c r="O12" s="1"/>
      <c r="P12" s="1"/>
      <c r="Q12" s="1"/>
      <c r="R12" s="1"/>
      <c r="S12" s="1"/>
      <c r="T12" s="1"/>
    </row>
    <row r="13" ht="25.5" customHeight="1">
      <c r="B13" s="7"/>
      <c r="C13" s="6"/>
      <c r="D13" s="6"/>
      <c r="E13" s="6"/>
      <c r="F13" s="8"/>
      <c r="G13" s="6"/>
      <c r="H13" s="8"/>
      <c r="I13" s="8"/>
      <c r="K13" s="1"/>
      <c r="L13" s="1"/>
      <c r="M13" s="1"/>
      <c r="N13" s="1"/>
      <c r="O13" s="1"/>
      <c r="P13" s="1"/>
      <c r="Q13" s="1"/>
      <c r="R13" s="1"/>
      <c r="S13" s="1"/>
      <c r="T13" s="1"/>
    </row>
    <row r="14" ht="19.5" customHeight="1">
      <c r="B14" s="7"/>
      <c r="C14" s="6"/>
      <c r="D14" s="1"/>
      <c r="F14" s="6"/>
      <c r="G14" s="6"/>
      <c r="H14" s="6"/>
      <c r="I14" s="6"/>
      <c r="K14" s="1"/>
      <c r="L14" s="1"/>
      <c r="M14" s="1"/>
      <c r="N14" s="1"/>
      <c r="O14" s="1"/>
      <c r="P14" s="1"/>
      <c r="Q14" s="1"/>
      <c r="R14" s="1"/>
      <c r="S14" s="1"/>
      <c r="T14" s="1"/>
    </row>
    <row r="15" ht="19.5" customHeight="1">
      <c r="B15" s="7"/>
      <c r="C15" s="6"/>
      <c r="D15" s="1"/>
      <c r="H15" s="1"/>
      <c r="I15" s="1"/>
      <c r="K15" s="1"/>
      <c r="L15" s="1"/>
      <c r="M15" s="1"/>
      <c r="N15" s="1"/>
      <c r="O15" s="1"/>
      <c r="P15" s="1"/>
      <c r="Q15" s="1"/>
      <c r="R15" s="1"/>
      <c r="S15" s="1"/>
      <c r="T15" s="1"/>
    </row>
    <row r="16" ht="19.5" customHeight="1">
      <c r="C16" s="6"/>
      <c r="D16" s="1"/>
      <c r="H16" s="1"/>
      <c r="I16" s="1"/>
      <c r="K16" s="1"/>
      <c r="L16" s="1"/>
      <c r="M16" s="1"/>
      <c r="N16" s="1"/>
      <c r="O16" s="1"/>
      <c r="P16" s="1"/>
      <c r="Q16" s="1"/>
      <c r="R16" s="1"/>
      <c r="S16" s="1"/>
      <c r="T16" s="1"/>
    </row>
    <row r="17" ht="15.75" customHeight="1">
      <c r="C17" s="6"/>
      <c r="D17" s="1"/>
      <c r="H17" s="1"/>
      <c r="I17" s="1"/>
      <c r="K17" s="1"/>
      <c r="L17" s="1"/>
      <c r="M17" s="1"/>
      <c r="N17" s="1"/>
      <c r="O17" s="1"/>
      <c r="P17" s="1"/>
      <c r="Q17" s="1"/>
      <c r="R17" s="1"/>
      <c r="S17" s="1"/>
      <c r="T17" s="1"/>
    </row>
    <row r="18" ht="15.75" customHeight="1">
      <c r="C18" s="6"/>
      <c r="D18" s="1"/>
      <c r="H18" s="1"/>
      <c r="I18" s="1"/>
      <c r="K18" s="1"/>
      <c r="L18" s="1"/>
      <c r="M18" s="1"/>
      <c r="N18" s="1"/>
      <c r="O18" s="1"/>
      <c r="P18" s="1"/>
      <c r="Q18" s="1"/>
      <c r="R18" s="1"/>
      <c r="S18" s="1"/>
      <c r="T18" s="1"/>
    </row>
    <row r="19" ht="15.75" customHeight="1">
      <c r="D19" s="1"/>
    </row>
    <row r="20" ht="15.75" customHeight="1">
      <c r="D20" s="1"/>
    </row>
    <row r="21" ht="15.75" customHeight="1">
      <c r="D21" s="1"/>
    </row>
    <row r="22" ht="15.75" customHeight="1">
      <c r="D22" s="1"/>
    </row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A1:J1"/>
  </mergeCells>
  <printOptions gridLines="1"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5.57"/>
    <col customWidth="1" min="2" max="2" width="8.57"/>
    <col customWidth="1" min="3" max="3" width="9.71"/>
    <col customWidth="1" min="4" max="4" width="7.86"/>
    <col customWidth="1" min="5" max="5" width="7.29"/>
    <col customWidth="1" min="6" max="6" width="6.57"/>
    <col customWidth="1" min="7" max="7" width="6.43"/>
    <col customWidth="1" min="8" max="8" width="8.29"/>
    <col customWidth="1" min="9" max="9" width="7.86"/>
    <col customWidth="1" min="10" max="10" width="10.0"/>
    <col customWidth="1" min="11" max="11" width="8.14"/>
    <col customWidth="1" min="12" max="12" width="36.43"/>
  </cols>
  <sheetData>
    <row r="1" ht="15.0" customHeight="1">
      <c r="A1" s="11" t="s">
        <v>28</v>
      </c>
      <c r="D1" s="6"/>
    </row>
    <row r="2" ht="15.0" customHeight="1">
      <c r="A2" s="11" t="s">
        <v>29</v>
      </c>
      <c r="D2" s="6"/>
    </row>
    <row r="3" ht="45.75" customHeight="1">
      <c r="A3" s="12" t="s">
        <v>30</v>
      </c>
      <c r="B3" s="13" t="s">
        <v>31</v>
      </c>
      <c r="C3" s="14" t="s">
        <v>32</v>
      </c>
      <c r="D3" s="15" t="s">
        <v>33</v>
      </c>
      <c r="E3" s="16" t="s">
        <v>34</v>
      </c>
      <c r="F3" s="16" t="s">
        <v>35</v>
      </c>
      <c r="G3" s="16" t="s">
        <v>36</v>
      </c>
      <c r="H3" s="12" t="s">
        <v>37</v>
      </c>
      <c r="I3" s="12" t="s">
        <v>38</v>
      </c>
      <c r="J3" s="12" t="s">
        <v>39</v>
      </c>
      <c r="K3" s="12" t="s">
        <v>40</v>
      </c>
      <c r="L3" s="17" t="s">
        <v>41</v>
      </c>
    </row>
    <row r="4" ht="27.75" customHeight="1">
      <c r="A4" s="18" t="s">
        <v>42</v>
      </c>
      <c r="B4" s="19" t="s">
        <v>43</v>
      </c>
      <c r="C4" s="20">
        <v>1.0</v>
      </c>
      <c r="D4" s="21"/>
      <c r="E4" s="21"/>
      <c r="F4" s="21"/>
      <c r="G4" s="21"/>
      <c r="H4" s="21"/>
      <c r="I4" s="21"/>
      <c r="J4" s="22"/>
      <c r="K4" s="23"/>
    </row>
    <row r="5" ht="27.75" customHeight="1">
      <c r="A5" s="18" t="s">
        <v>42</v>
      </c>
      <c r="B5" s="6" t="s">
        <v>44</v>
      </c>
      <c r="C5" s="20">
        <v>2.0</v>
      </c>
      <c r="H5" s="21"/>
      <c r="I5" s="21"/>
      <c r="J5" s="22"/>
      <c r="K5" s="23"/>
    </row>
    <row r="6" ht="27.75" customHeight="1">
      <c r="A6" s="18" t="s">
        <v>42</v>
      </c>
      <c r="B6" s="19" t="s">
        <v>45</v>
      </c>
      <c r="C6" s="20">
        <v>3.0</v>
      </c>
      <c r="H6" s="21"/>
      <c r="I6" s="21"/>
      <c r="J6" s="22"/>
      <c r="K6" s="23"/>
    </row>
    <row r="7" ht="27.75" customHeight="1">
      <c r="A7" s="24" t="s">
        <v>46</v>
      </c>
      <c r="B7" s="25" t="s">
        <v>43</v>
      </c>
      <c r="C7" s="26">
        <v>4.0</v>
      </c>
      <c r="D7" s="27"/>
      <c r="E7" s="27"/>
      <c r="F7" s="27"/>
      <c r="G7" s="27"/>
      <c r="H7" s="28"/>
      <c r="I7" s="28"/>
      <c r="J7" s="29"/>
      <c r="K7" s="30"/>
      <c r="L7" s="27"/>
    </row>
    <row r="8" ht="27.75" customHeight="1">
      <c r="A8" s="18" t="s">
        <v>46</v>
      </c>
      <c r="B8" s="6" t="s">
        <v>44</v>
      </c>
      <c r="C8" s="20">
        <v>5.0</v>
      </c>
      <c r="H8" s="21"/>
      <c r="I8" s="21"/>
      <c r="J8" s="22"/>
      <c r="K8" s="23"/>
    </row>
    <row r="9" ht="27.75" customHeight="1">
      <c r="A9" s="18" t="s">
        <v>46</v>
      </c>
      <c r="B9" s="19" t="s">
        <v>45</v>
      </c>
      <c r="C9" s="20">
        <v>6.0</v>
      </c>
      <c r="H9" s="21"/>
      <c r="I9" s="21"/>
      <c r="J9" s="22"/>
      <c r="K9" s="23"/>
    </row>
    <row r="10" ht="27.75" customHeight="1">
      <c r="A10" s="24" t="s">
        <v>47</v>
      </c>
      <c r="B10" s="25" t="s">
        <v>43</v>
      </c>
      <c r="C10" s="26">
        <v>7.0</v>
      </c>
      <c r="D10" s="27"/>
      <c r="E10" s="27"/>
      <c r="F10" s="27"/>
      <c r="G10" s="27"/>
      <c r="H10" s="28"/>
      <c r="I10" s="28"/>
      <c r="J10" s="29"/>
      <c r="K10" s="30"/>
      <c r="L10" s="27"/>
    </row>
    <row r="11" ht="27.75" customHeight="1">
      <c r="A11" s="18" t="s">
        <v>47</v>
      </c>
      <c r="B11" s="6" t="s">
        <v>44</v>
      </c>
      <c r="C11" s="20">
        <v>8.0</v>
      </c>
      <c r="H11" s="21"/>
      <c r="I11" s="21"/>
      <c r="J11" s="22"/>
      <c r="K11" s="23"/>
    </row>
    <row r="12" ht="27.75" customHeight="1">
      <c r="A12" s="18" t="s">
        <v>47</v>
      </c>
      <c r="B12" s="19" t="s">
        <v>45</v>
      </c>
      <c r="C12" s="20">
        <v>9.0</v>
      </c>
      <c r="H12" s="21"/>
      <c r="I12" s="21"/>
      <c r="J12" s="22"/>
      <c r="K12" s="23"/>
    </row>
    <row r="13" ht="27.75" customHeight="1">
      <c r="A13" s="24" t="s">
        <v>48</v>
      </c>
      <c r="B13" s="25" t="s">
        <v>43</v>
      </c>
      <c r="C13" s="26">
        <v>10.0</v>
      </c>
      <c r="D13" s="27"/>
      <c r="E13" s="27"/>
      <c r="F13" s="27"/>
      <c r="G13" s="27"/>
      <c r="H13" s="28"/>
      <c r="I13" s="28"/>
      <c r="J13" s="29"/>
      <c r="K13" s="30"/>
      <c r="L13" s="27"/>
    </row>
    <row r="14" ht="27.75" customHeight="1">
      <c r="A14" s="18" t="s">
        <v>48</v>
      </c>
      <c r="B14" s="6" t="s">
        <v>44</v>
      </c>
      <c r="C14" s="20">
        <v>11.0</v>
      </c>
      <c r="H14" s="21"/>
      <c r="I14" s="21"/>
      <c r="J14" s="22"/>
      <c r="K14" s="23"/>
    </row>
    <row r="15" ht="27.75" customHeight="1">
      <c r="A15" s="18" t="s">
        <v>48</v>
      </c>
      <c r="B15" s="19" t="s">
        <v>45</v>
      </c>
      <c r="C15" s="20">
        <v>12.0</v>
      </c>
      <c r="H15" s="21"/>
      <c r="I15" s="21"/>
      <c r="J15" s="22"/>
      <c r="K15" s="23"/>
    </row>
    <row r="16" ht="27.75" customHeight="1">
      <c r="A16" s="24" t="s">
        <v>49</v>
      </c>
      <c r="B16" s="25" t="s">
        <v>43</v>
      </c>
      <c r="C16" s="26">
        <v>13.0</v>
      </c>
      <c r="D16" s="27"/>
      <c r="E16" s="27"/>
      <c r="F16" s="27"/>
      <c r="G16" s="27"/>
      <c r="H16" s="28"/>
      <c r="I16" s="28"/>
      <c r="J16" s="29"/>
      <c r="K16" s="30"/>
      <c r="L16" s="27"/>
    </row>
    <row r="17" ht="27.75" customHeight="1">
      <c r="A17" s="18" t="s">
        <v>49</v>
      </c>
      <c r="B17" s="6" t="s">
        <v>44</v>
      </c>
      <c r="C17" s="20">
        <v>14.0</v>
      </c>
      <c r="H17" s="21"/>
      <c r="I17" s="21"/>
      <c r="J17" s="22"/>
      <c r="K17" s="23"/>
    </row>
    <row r="18" ht="27.75" customHeight="1">
      <c r="A18" s="18" t="s">
        <v>49</v>
      </c>
      <c r="B18" s="19" t="s">
        <v>45</v>
      </c>
      <c r="C18" s="20">
        <v>15.0</v>
      </c>
      <c r="H18" s="21"/>
      <c r="I18" s="21"/>
      <c r="J18" s="22"/>
      <c r="K18" s="23"/>
    </row>
    <row r="19" ht="45.75" customHeight="1">
      <c r="A19" s="12" t="s">
        <v>30</v>
      </c>
      <c r="B19" s="13" t="s">
        <v>31</v>
      </c>
      <c r="C19" s="14" t="s">
        <v>32</v>
      </c>
      <c r="D19" s="15" t="s">
        <v>33</v>
      </c>
      <c r="E19" s="16" t="s">
        <v>34</v>
      </c>
      <c r="F19" s="16" t="s">
        <v>35</v>
      </c>
      <c r="G19" s="16" t="s">
        <v>36</v>
      </c>
      <c r="H19" s="12" t="s">
        <v>50</v>
      </c>
      <c r="I19" s="12" t="s">
        <v>38</v>
      </c>
      <c r="J19" s="12" t="s">
        <v>39</v>
      </c>
      <c r="K19" s="12" t="s">
        <v>40</v>
      </c>
      <c r="L19" s="17" t="s">
        <v>41</v>
      </c>
    </row>
    <row r="20" ht="27.75" customHeight="1">
      <c r="A20" s="24" t="s">
        <v>51</v>
      </c>
      <c r="B20" s="25" t="s">
        <v>43</v>
      </c>
      <c r="C20" s="26">
        <v>16.0</v>
      </c>
      <c r="D20" s="27"/>
      <c r="E20" s="27"/>
      <c r="F20" s="27"/>
      <c r="G20" s="27"/>
      <c r="H20" s="28"/>
      <c r="I20" s="28"/>
      <c r="J20" s="29"/>
      <c r="K20" s="30"/>
      <c r="L20" s="27"/>
    </row>
    <row r="21" ht="27.75" customHeight="1">
      <c r="A21" s="18" t="s">
        <v>51</v>
      </c>
      <c r="B21" s="6" t="s">
        <v>44</v>
      </c>
      <c r="C21" s="20">
        <v>17.0</v>
      </c>
      <c r="H21" s="21"/>
      <c r="I21" s="21"/>
      <c r="J21" s="22"/>
      <c r="K21" s="23"/>
    </row>
    <row r="22" ht="27.75" customHeight="1">
      <c r="A22" s="18" t="s">
        <v>51</v>
      </c>
      <c r="B22" s="19" t="s">
        <v>45</v>
      </c>
      <c r="C22" s="20">
        <v>18.0</v>
      </c>
      <c r="H22" s="21"/>
      <c r="I22" s="21"/>
      <c r="J22" s="22"/>
      <c r="K22" s="23"/>
    </row>
    <row r="23" ht="27.75" customHeight="1">
      <c r="A23" s="24" t="s">
        <v>52</v>
      </c>
      <c r="B23" s="25" t="s">
        <v>43</v>
      </c>
      <c r="C23" s="26">
        <v>19.0</v>
      </c>
      <c r="D23" s="27"/>
      <c r="E23" s="27"/>
      <c r="F23" s="27"/>
      <c r="G23" s="27"/>
      <c r="H23" s="28"/>
      <c r="I23" s="28"/>
      <c r="J23" s="29"/>
      <c r="K23" s="30"/>
      <c r="L23" s="27"/>
    </row>
    <row r="24" ht="27.75" customHeight="1">
      <c r="A24" s="18" t="s">
        <v>52</v>
      </c>
      <c r="B24" s="6" t="s">
        <v>44</v>
      </c>
      <c r="C24" s="20">
        <v>20.0</v>
      </c>
      <c r="H24" s="21"/>
      <c r="I24" s="21"/>
      <c r="J24" s="22"/>
      <c r="K24" s="23"/>
    </row>
    <row r="25" ht="27.75" customHeight="1">
      <c r="A25" s="18" t="s">
        <v>52</v>
      </c>
      <c r="B25" s="19" t="s">
        <v>45</v>
      </c>
      <c r="C25" s="20">
        <v>21.0</v>
      </c>
      <c r="H25" s="21"/>
      <c r="I25" s="21"/>
      <c r="J25" s="22"/>
      <c r="K25" s="23"/>
    </row>
    <row r="26" ht="27.75" customHeight="1">
      <c r="A26" s="24" t="s">
        <v>53</v>
      </c>
      <c r="B26" s="25" t="s">
        <v>43</v>
      </c>
      <c r="C26" s="26">
        <v>22.0</v>
      </c>
      <c r="D26" s="27"/>
      <c r="E26" s="27"/>
      <c r="F26" s="27"/>
      <c r="G26" s="27"/>
      <c r="H26" s="28"/>
      <c r="I26" s="28"/>
      <c r="J26" s="29"/>
      <c r="K26" s="30"/>
      <c r="L26" s="27"/>
    </row>
    <row r="27" ht="27.75" customHeight="1">
      <c r="A27" s="18" t="s">
        <v>53</v>
      </c>
      <c r="B27" s="6" t="s">
        <v>44</v>
      </c>
      <c r="C27" s="20">
        <v>23.0</v>
      </c>
      <c r="H27" s="21"/>
      <c r="I27" s="21"/>
      <c r="J27" s="22"/>
      <c r="K27" s="23"/>
    </row>
    <row r="28" ht="27.75" customHeight="1">
      <c r="A28" s="18" t="s">
        <v>53</v>
      </c>
      <c r="B28" s="19" t="s">
        <v>45</v>
      </c>
      <c r="C28" s="20">
        <v>24.0</v>
      </c>
      <c r="H28" s="21"/>
      <c r="I28" s="21"/>
      <c r="J28" s="22"/>
      <c r="K28" s="23"/>
    </row>
    <row r="29" ht="13.5" customHeight="1">
      <c r="A29" s="27"/>
      <c r="B29" s="24"/>
      <c r="C29" s="31"/>
      <c r="D29" s="25"/>
      <c r="E29" s="27"/>
      <c r="F29" s="27"/>
      <c r="G29" s="27"/>
      <c r="H29" s="27"/>
      <c r="I29" s="27"/>
      <c r="J29" s="27"/>
      <c r="K29" s="27"/>
      <c r="L29" s="27"/>
    </row>
    <row r="30" ht="15.75" customHeight="1">
      <c r="B30" s="18"/>
      <c r="C30" s="6"/>
      <c r="D30" s="6"/>
    </row>
    <row r="31" ht="15.75" customHeight="1">
      <c r="B31" s="18"/>
      <c r="C31" s="6"/>
      <c r="D31" s="19"/>
    </row>
    <row r="32" ht="15.75" customHeight="1">
      <c r="B32" s="18"/>
      <c r="C32" s="6"/>
      <c r="D32" s="19"/>
    </row>
    <row r="33" ht="15.75" customHeight="1">
      <c r="B33" s="18"/>
      <c r="C33" s="6"/>
      <c r="D33" s="19"/>
    </row>
    <row r="34" ht="15.75" customHeight="1">
      <c r="B34" s="18"/>
      <c r="C34" s="6"/>
      <c r="D34" s="6"/>
    </row>
    <row r="35" ht="15.75" customHeight="1">
      <c r="B35" s="18"/>
      <c r="C35" s="6"/>
      <c r="D35" s="19"/>
    </row>
    <row r="36" ht="15.75" customHeight="1">
      <c r="B36" s="18"/>
      <c r="C36" s="6"/>
      <c r="D36" s="19"/>
    </row>
    <row r="37" ht="15.75" customHeight="1">
      <c r="C37" s="6"/>
      <c r="D37" s="6"/>
    </row>
    <row r="38" ht="15.75" customHeight="1">
      <c r="C38" s="6"/>
      <c r="D38" s="6"/>
    </row>
    <row r="39" ht="15.75" customHeight="1">
      <c r="C39" s="6"/>
      <c r="D39" s="6"/>
    </row>
    <row r="40" ht="15.75" customHeight="1">
      <c r="C40" s="6"/>
      <c r="D40" s="6"/>
    </row>
    <row r="41" ht="15.75" customHeight="1">
      <c r="C41" s="6"/>
      <c r="D41" s="6"/>
    </row>
    <row r="42" ht="15.75" customHeight="1">
      <c r="C42" s="6"/>
      <c r="D42" s="6"/>
    </row>
    <row r="43" ht="15.75" customHeight="1">
      <c r="C43" s="6"/>
      <c r="D43" s="6"/>
    </row>
    <row r="44" ht="15.75" customHeight="1">
      <c r="C44" s="6"/>
      <c r="D44" s="6"/>
    </row>
    <row r="45" ht="15.75" customHeight="1">
      <c r="C45" s="6"/>
      <c r="D45" s="6"/>
    </row>
    <row r="46" ht="15.75" customHeight="1">
      <c r="C46" s="6"/>
      <c r="D46" s="6"/>
    </row>
    <row r="47" ht="15.75" customHeight="1">
      <c r="C47" s="6"/>
      <c r="D47" s="6"/>
    </row>
    <row r="48" ht="15.75" customHeight="1">
      <c r="C48" s="6"/>
      <c r="D48" s="6"/>
    </row>
    <row r="49" ht="15.75" customHeight="1">
      <c r="C49" s="6"/>
      <c r="D49" s="6"/>
    </row>
    <row r="50" ht="15.75" customHeight="1">
      <c r="C50" s="6"/>
      <c r="D50" s="6"/>
    </row>
    <row r="51" ht="15.75" customHeight="1">
      <c r="C51" s="6"/>
      <c r="D51" s="6"/>
    </row>
    <row r="52" ht="15.75" customHeight="1">
      <c r="C52" s="6"/>
      <c r="D52" s="6"/>
    </row>
    <row r="53" ht="15.75" customHeight="1">
      <c r="C53" s="6"/>
      <c r="D53" s="6"/>
    </row>
    <row r="54" ht="15.75" customHeight="1">
      <c r="C54" s="6"/>
      <c r="D54" s="6"/>
    </row>
    <row r="55" ht="15.75" customHeight="1">
      <c r="C55" s="6"/>
      <c r="D55" s="6"/>
    </row>
    <row r="56" ht="15.75" customHeight="1">
      <c r="C56" s="6"/>
      <c r="D56" s="6"/>
    </row>
    <row r="57" ht="15.75" customHeight="1">
      <c r="C57" s="6"/>
      <c r="D57" s="6"/>
    </row>
    <row r="58" ht="15.75" customHeight="1">
      <c r="C58" s="6"/>
      <c r="D58" s="6"/>
    </row>
    <row r="59" ht="15.75" customHeight="1">
      <c r="C59" s="6"/>
      <c r="D59" s="6"/>
    </row>
    <row r="60" ht="15.75" customHeight="1">
      <c r="C60" s="6"/>
      <c r="D60" s="6"/>
    </row>
    <row r="61" ht="15.75" customHeight="1">
      <c r="C61" s="6"/>
      <c r="D61" s="6"/>
    </row>
    <row r="62" ht="15.75" customHeight="1">
      <c r="C62" s="6"/>
      <c r="D62" s="6"/>
    </row>
    <row r="63" ht="15.75" customHeight="1">
      <c r="C63" s="6"/>
      <c r="D63" s="6"/>
    </row>
    <row r="64" ht="15.75" customHeight="1">
      <c r="C64" s="6"/>
      <c r="D64" s="6"/>
    </row>
    <row r="65" ht="15.75" customHeight="1">
      <c r="C65" s="6"/>
      <c r="D65" s="6"/>
    </row>
    <row r="66" ht="15.75" customHeight="1">
      <c r="C66" s="6"/>
      <c r="D66" s="6"/>
    </row>
    <row r="67" ht="15.75" customHeight="1">
      <c r="C67" s="6"/>
      <c r="D67" s="6"/>
    </row>
    <row r="68" ht="15.75" customHeight="1">
      <c r="C68" s="6"/>
      <c r="D68" s="6"/>
    </row>
    <row r="69" ht="15.75" customHeight="1">
      <c r="C69" s="6"/>
      <c r="D69" s="6"/>
    </row>
    <row r="70" ht="15.75" customHeight="1">
      <c r="C70" s="6"/>
      <c r="D70" s="6"/>
    </row>
    <row r="71" ht="15.75" customHeight="1">
      <c r="C71" s="6"/>
      <c r="D71" s="6"/>
    </row>
    <row r="72" ht="15.75" customHeight="1">
      <c r="C72" s="6"/>
      <c r="D72" s="6"/>
    </row>
    <row r="73" ht="15.75" customHeight="1">
      <c r="C73" s="6"/>
      <c r="D73" s="6"/>
    </row>
    <row r="74" ht="15.75" customHeight="1">
      <c r="C74" s="6"/>
      <c r="D74" s="6"/>
    </row>
    <row r="75" ht="15.75" customHeight="1">
      <c r="C75" s="6"/>
      <c r="D75" s="6"/>
    </row>
    <row r="76" ht="15.75" customHeight="1">
      <c r="C76" s="6"/>
      <c r="D76" s="6"/>
    </row>
    <row r="77" ht="15.75" customHeight="1">
      <c r="C77" s="6"/>
      <c r="D77" s="6"/>
    </row>
    <row r="78" ht="15.75" customHeight="1">
      <c r="C78" s="6"/>
      <c r="D78" s="6"/>
    </row>
    <row r="79" ht="15.75" customHeight="1">
      <c r="C79" s="6"/>
      <c r="D79" s="6"/>
    </row>
    <row r="80" ht="15.75" customHeight="1">
      <c r="C80" s="6"/>
      <c r="D80" s="6"/>
    </row>
    <row r="81" ht="15.75" customHeight="1">
      <c r="C81" s="6"/>
      <c r="D81" s="6"/>
    </row>
    <row r="82" ht="15.75" customHeight="1">
      <c r="C82" s="6"/>
      <c r="D82" s="6"/>
    </row>
    <row r="83" ht="15.75" customHeight="1">
      <c r="C83" s="6"/>
      <c r="D83" s="6"/>
    </row>
    <row r="84" ht="15.75" customHeight="1">
      <c r="C84" s="6"/>
      <c r="D84" s="6"/>
    </row>
    <row r="85" ht="15.75" customHeight="1">
      <c r="C85" s="6"/>
      <c r="D85" s="6"/>
    </row>
    <row r="86" ht="15.75" customHeight="1">
      <c r="C86" s="6"/>
      <c r="D86" s="6"/>
    </row>
    <row r="87" ht="15.75" customHeight="1">
      <c r="C87" s="6"/>
      <c r="D87" s="6"/>
    </row>
    <row r="88" ht="15.75" customHeight="1">
      <c r="C88" s="6"/>
      <c r="D88" s="6"/>
    </row>
    <row r="89" ht="15.75" customHeight="1">
      <c r="C89" s="6"/>
      <c r="D89" s="6"/>
    </row>
    <row r="90" ht="15.75" customHeight="1">
      <c r="C90" s="6"/>
      <c r="D90" s="6"/>
    </row>
    <row r="91" ht="15.75" customHeight="1">
      <c r="C91" s="6"/>
      <c r="D91" s="6"/>
    </row>
    <row r="92" ht="15.75" customHeight="1">
      <c r="C92" s="6"/>
      <c r="D92" s="6"/>
    </row>
    <row r="93" ht="15.75" customHeight="1">
      <c r="C93" s="6"/>
      <c r="D93" s="6"/>
    </row>
    <row r="94" ht="15.75" customHeight="1">
      <c r="C94" s="6"/>
      <c r="D94" s="6"/>
    </row>
    <row r="95" ht="15.75" customHeight="1">
      <c r="C95" s="6"/>
      <c r="D95" s="6"/>
    </row>
    <row r="96" ht="15.75" customHeight="1">
      <c r="C96" s="6"/>
      <c r="D96" s="6"/>
    </row>
    <row r="97" ht="15.75" customHeight="1">
      <c r="C97" s="6"/>
      <c r="D97" s="6"/>
    </row>
    <row r="98" ht="15.75" customHeight="1">
      <c r="C98" s="6"/>
      <c r="D98" s="6"/>
    </row>
    <row r="99" ht="15.75" customHeight="1">
      <c r="C99" s="6"/>
      <c r="D99" s="6"/>
    </row>
    <row r="100" ht="15.75" customHeight="1">
      <c r="C100" s="6"/>
      <c r="D100" s="6"/>
    </row>
    <row r="101" ht="15.75" customHeight="1">
      <c r="C101" s="6"/>
      <c r="D101" s="6"/>
    </row>
    <row r="102" ht="15.75" customHeight="1">
      <c r="C102" s="6"/>
      <c r="D102" s="6"/>
    </row>
    <row r="103" ht="15.75" customHeight="1">
      <c r="C103" s="6"/>
      <c r="D103" s="6"/>
    </row>
    <row r="104" ht="15.75" customHeight="1">
      <c r="C104" s="6"/>
      <c r="D104" s="6"/>
    </row>
    <row r="105" ht="15.75" customHeight="1">
      <c r="C105" s="6"/>
      <c r="D105" s="6"/>
    </row>
    <row r="106" ht="15.75" customHeight="1">
      <c r="C106" s="6"/>
      <c r="D106" s="6"/>
    </row>
    <row r="107" ht="15.75" customHeight="1">
      <c r="C107" s="6"/>
      <c r="D107" s="6"/>
    </row>
    <row r="108" ht="15.75" customHeight="1">
      <c r="C108" s="6"/>
      <c r="D108" s="6"/>
    </row>
    <row r="109" ht="15.75" customHeight="1">
      <c r="C109" s="6"/>
      <c r="D109" s="6"/>
    </row>
    <row r="110" ht="15.75" customHeight="1">
      <c r="C110" s="6"/>
      <c r="D110" s="6"/>
    </row>
    <row r="111" ht="15.75" customHeight="1">
      <c r="C111" s="6"/>
      <c r="D111" s="6"/>
    </row>
    <row r="112" ht="15.75" customHeight="1">
      <c r="C112" s="6"/>
      <c r="D112" s="6"/>
    </row>
    <row r="113" ht="15.75" customHeight="1">
      <c r="C113" s="6"/>
      <c r="D113" s="6"/>
    </row>
    <row r="114" ht="15.75" customHeight="1">
      <c r="C114" s="6"/>
      <c r="D114" s="6"/>
    </row>
    <row r="115" ht="15.75" customHeight="1">
      <c r="C115" s="6"/>
      <c r="D115" s="6"/>
    </row>
    <row r="116" ht="15.75" customHeight="1">
      <c r="C116" s="6"/>
      <c r="D116" s="6"/>
    </row>
    <row r="117" ht="15.75" customHeight="1">
      <c r="C117" s="6"/>
      <c r="D117" s="6"/>
    </row>
    <row r="118" ht="15.75" customHeight="1">
      <c r="C118" s="6"/>
      <c r="D118" s="6"/>
    </row>
    <row r="119" ht="15.75" customHeight="1">
      <c r="C119" s="6"/>
      <c r="D119" s="6"/>
    </row>
    <row r="120" ht="15.75" customHeight="1">
      <c r="C120" s="6"/>
      <c r="D120" s="6"/>
    </row>
    <row r="121" ht="15.75" customHeight="1">
      <c r="C121" s="6"/>
      <c r="D121" s="6"/>
    </row>
    <row r="122" ht="15.75" customHeight="1">
      <c r="C122" s="6"/>
      <c r="D122" s="6"/>
    </row>
    <row r="123" ht="15.75" customHeight="1">
      <c r="C123" s="6"/>
      <c r="D123" s="6"/>
    </row>
    <row r="124" ht="15.75" customHeight="1">
      <c r="C124" s="6"/>
      <c r="D124" s="6"/>
    </row>
    <row r="125" ht="15.75" customHeight="1">
      <c r="C125" s="6"/>
      <c r="D125" s="6"/>
    </row>
    <row r="126" ht="15.75" customHeight="1">
      <c r="C126" s="6"/>
      <c r="D126" s="6"/>
    </row>
    <row r="127" ht="15.75" customHeight="1">
      <c r="C127" s="6"/>
      <c r="D127" s="6"/>
    </row>
    <row r="128" ht="15.75" customHeight="1">
      <c r="C128" s="6"/>
      <c r="D128" s="6"/>
    </row>
    <row r="129" ht="15.75" customHeight="1">
      <c r="C129" s="6"/>
      <c r="D129" s="6"/>
    </row>
    <row r="130" ht="15.75" customHeight="1">
      <c r="C130" s="6"/>
      <c r="D130" s="6"/>
    </row>
    <row r="131" ht="15.75" customHeight="1">
      <c r="C131" s="6"/>
      <c r="D131" s="6"/>
    </row>
    <row r="132" ht="15.75" customHeight="1">
      <c r="C132" s="6"/>
      <c r="D132" s="6"/>
    </row>
    <row r="133" ht="15.75" customHeight="1">
      <c r="C133" s="6"/>
      <c r="D133" s="6"/>
    </row>
    <row r="134" ht="15.75" customHeight="1">
      <c r="C134" s="6"/>
      <c r="D134" s="6"/>
    </row>
    <row r="135" ht="15.75" customHeight="1">
      <c r="C135" s="6"/>
      <c r="D135" s="6"/>
    </row>
    <row r="136" ht="15.75" customHeight="1">
      <c r="C136" s="6"/>
      <c r="D136" s="6"/>
    </row>
    <row r="137" ht="15.75" customHeight="1">
      <c r="C137" s="6"/>
      <c r="D137" s="6"/>
    </row>
    <row r="138" ht="15.75" customHeight="1">
      <c r="C138" s="6"/>
      <c r="D138" s="6"/>
    </row>
    <row r="139" ht="15.75" customHeight="1">
      <c r="C139" s="6"/>
      <c r="D139" s="6"/>
    </row>
    <row r="140" ht="15.75" customHeight="1">
      <c r="C140" s="6"/>
      <c r="D140" s="6"/>
    </row>
    <row r="141" ht="15.75" customHeight="1">
      <c r="C141" s="6"/>
      <c r="D141" s="6"/>
    </row>
    <row r="142" ht="15.75" customHeight="1">
      <c r="C142" s="6"/>
      <c r="D142" s="6"/>
    </row>
    <row r="143" ht="15.75" customHeight="1">
      <c r="C143" s="6"/>
      <c r="D143" s="6"/>
    </row>
    <row r="144" ht="15.75" customHeight="1">
      <c r="C144" s="6"/>
      <c r="D144" s="6"/>
    </row>
    <row r="145" ht="15.75" customHeight="1">
      <c r="C145" s="6"/>
      <c r="D145" s="6"/>
    </row>
    <row r="146" ht="15.75" customHeight="1">
      <c r="C146" s="6"/>
      <c r="D146" s="6"/>
    </row>
    <row r="147" ht="15.75" customHeight="1">
      <c r="C147" s="6"/>
      <c r="D147" s="6"/>
    </row>
    <row r="148" ht="15.75" customHeight="1">
      <c r="C148" s="6"/>
      <c r="D148" s="6"/>
    </row>
    <row r="149" ht="15.75" customHeight="1">
      <c r="C149" s="6"/>
      <c r="D149" s="6"/>
    </row>
    <row r="150" ht="15.75" customHeight="1">
      <c r="C150" s="6"/>
      <c r="D150" s="6"/>
    </row>
    <row r="151" ht="15.75" customHeight="1">
      <c r="C151" s="6"/>
      <c r="D151" s="6"/>
    </row>
    <row r="152" ht="15.75" customHeight="1">
      <c r="C152" s="6"/>
      <c r="D152" s="6"/>
    </row>
    <row r="153" ht="15.75" customHeight="1">
      <c r="C153" s="6"/>
      <c r="D153" s="6"/>
    </row>
    <row r="154" ht="15.75" customHeight="1">
      <c r="C154" s="6"/>
      <c r="D154" s="6"/>
    </row>
    <row r="155" ht="15.75" customHeight="1">
      <c r="C155" s="6"/>
      <c r="D155" s="6"/>
    </row>
    <row r="156" ht="15.75" customHeight="1">
      <c r="C156" s="6"/>
      <c r="D156" s="6"/>
    </row>
    <row r="157" ht="15.75" customHeight="1">
      <c r="C157" s="6"/>
      <c r="D157" s="6"/>
    </row>
    <row r="158" ht="15.75" customHeight="1">
      <c r="C158" s="6"/>
      <c r="D158" s="6"/>
    </row>
    <row r="159" ht="15.75" customHeight="1">
      <c r="C159" s="6"/>
      <c r="D159" s="6"/>
    </row>
    <row r="160" ht="15.75" customHeight="1">
      <c r="C160" s="6"/>
      <c r="D160" s="6"/>
    </row>
    <row r="161" ht="15.75" customHeight="1">
      <c r="C161" s="6"/>
      <c r="D161" s="6"/>
    </row>
    <row r="162" ht="15.75" customHeight="1">
      <c r="C162" s="6"/>
      <c r="D162" s="6"/>
    </row>
    <row r="163" ht="15.75" customHeight="1">
      <c r="C163" s="6"/>
      <c r="D163" s="6"/>
    </row>
    <row r="164" ht="15.75" customHeight="1">
      <c r="C164" s="6"/>
      <c r="D164" s="6"/>
    </row>
    <row r="165" ht="15.75" customHeight="1">
      <c r="C165" s="6"/>
      <c r="D165" s="6"/>
    </row>
    <row r="166" ht="15.75" customHeight="1">
      <c r="C166" s="6"/>
      <c r="D166" s="6"/>
    </row>
    <row r="167" ht="15.75" customHeight="1">
      <c r="C167" s="6"/>
      <c r="D167" s="6"/>
    </row>
    <row r="168" ht="15.75" customHeight="1">
      <c r="C168" s="6"/>
      <c r="D168" s="6"/>
    </row>
    <row r="169" ht="15.75" customHeight="1">
      <c r="C169" s="6"/>
      <c r="D169" s="6"/>
    </row>
    <row r="170" ht="15.75" customHeight="1">
      <c r="C170" s="6"/>
      <c r="D170" s="6"/>
    </row>
    <row r="171" ht="15.75" customHeight="1">
      <c r="C171" s="6"/>
      <c r="D171" s="6"/>
    </row>
    <row r="172" ht="15.75" customHeight="1">
      <c r="C172" s="6"/>
      <c r="D172" s="6"/>
    </row>
    <row r="173" ht="15.75" customHeight="1">
      <c r="C173" s="6"/>
      <c r="D173" s="6"/>
    </row>
    <row r="174" ht="15.75" customHeight="1">
      <c r="C174" s="6"/>
      <c r="D174" s="6"/>
    </row>
    <row r="175" ht="15.75" customHeight="1">
      <c r="C175" s="6"/>
      <c r="D175" s="6"/>
    </row>
    <row r="176" ht="15.75" customHeight="1">
      <c r="C176" s="6"/>
      <c r="D176" s="6"/>
    </row>
    <row r="177" ht="15.75" customHeight="1">
      <c r="C177" s="6"/>
      <c r="D177" s="6"/>
    </row>
    <row r="178" ht="15.75" customHeight="1">
      <c r="C178" s="6"/>
      <c r="D178" s="6"/>
    </row>
    <row r="179" ht="15.75" customHeight="1">
      <c r="C179" s="6"/>
      <c r="D179" s="6"/>
    </row>
    <row r="180" ht="15.75" customHeight="1">
      <c r="C180" s="6"/>
      <c r="D180" s="6"/>
    </row>
    <row r="181" ht="15.75" customHeight="1">
      <c r="C181" s="6"/>
      <c r="D181" s="6"/>
    </row>
    <row r="182" ht="15.75" customHeight="1">
      <c r="C182" s="6"/>
      <c r="D182" s="6"/>
    </row>
    <row r="183" ht="15.75" customHeight="1">
      <c r="C183" s="6"/>
      <c r="D183" s="6"/>
    </row>
    <row r="184" ht="15.75" customHeight="1">
      <c r="C184" s="6"/>
      <c r="D184" s="6"/>
    </row>
    <row r="185" ht="15.75" customHeight="1">
      <c r="C185" s="6"/>
      <c r="D185" s="6"/>
    </row>
    <row r="186" ht="15.75" customHeight="1">
      <c r="C186" s="6"/>
      <c r="D186" s="6"/>
    </row>
    <row r="187" ht="15.75" customHeight="1">
      <c r="C187" s="6"/>
      <c r="D187" s="6"/>
    </row>
    <row r="188" ht="15.75" customHeight="1">
      <c r="C188" s="6"/>
      <c r="D188" s="6"/>
    </row>
    <row r="189" ht="15.75" customHeight="1">
      <c r="C189" s="6"/>
      <c r="D189" s="6"/>
    </row>
    <row r="190" ht="15.75" customHeight="1">
      <c r="C190" s="6"/>
      <c r="D190" s="6"/>
    </row>
    <row r="191" ht="15.75" customHeight="1">
      <c r="C191" s="6"/>
      <c r="D191" s="6"/>
    </row>
    <row r="192" ht="15.75" customHeight="1">
      <c r="C192" s="6"/>
      <c r="D192" s="6"/>
    </row>
    <row r="193" ht="15.75" customHeight="1">
      <c r="C193" s="6"/>
      <c r="D193" s="6"/>
    </row>
    <row r="194" ht="15.75" customHeight="1">
      <c r="C194" s="6"/>
      <c r="D194" s="6"/>
    </row>
    <row r="195" ht="15.75" customHeight="1">
      <c r="C195" s="6"/>
      <c r="D195" s="6"/>
    </row>
    <row r="196" ht="15.75" customHeight="1">
      <c r="C196" s="6"/>
      <c r="D196" s="6"/>
    </row>
    <row r="197" ht="15.75" customHeight="1">
      <c r="C197" s="6"/>
      <c r="D197" s="6"/>
    </row>
    <row r="198" ht="15.75" customHeight="1">
      <c r="C198" s="6"/>
      <c r="D198" s="6"/>
    </row>
    <row r="199" ht="15.75" customHeight="1">
      <c r="C199" s="6"/>
      <c r="D199" s="6"/>
    </row>
    <row r="200" ht="15.75" customHeight="1">
      <c r="C200" s="6"/>
      <c r="D200" s="6"/>
    </row>
    <row r="201" ht="15.75" customHeight="1">
      <c r="C201" s="6"/>
      <c r="D201" s="6"/>
    </row>
    <row r="202" ht="15.75" customHeight="1">
      <c r="C202" s="6"/>
      <c r="D202" s="6"/>
    </row>
    <row r="203" ht="15.75" customHeight="1">
      <c r="C203" s="6"/>
      <c r="D203" s="6"/>
    </row>
    <row r="204" ht="15.75" customHeight="1">
      <c r="C204" s="6"/>
      <c r="D204" s="6"/>
    </row>
    <row r="205" ht="15.75" customHeight="1">
      <c r="C205" s="6"/>
      <c r="D205" s="6"/>
    </row>
    <row r="206" ht="15.75" customHeight="1">
      <c r="C206" s="6"/>
      <c r="D206" s="6"/>
    </row>
    <row r="207" ht="15.75" customHeight="1">
      <c r="C207" s="6"/>
      <c r="D207" s="6"/>
    </row>
    <row r="208" ht="15.75" customHeight="1">
      <c r="C208" s="6"/>
      <c r="D208" s="6"/>
    </row>
    <row r="209" ht="15.75" customHeight="1">
      <c r="C209" s="6"/>
      <c r="D209" s="6"/>
    </row>
    <row r="210" ht="15.75" customHeight="1">
      <c r="C210" s="6"/>
      <c r="D210" s="6"/>
    </row>
    <row r="211" ht="15.75" customHeight="1">
      <c r="C211" s="6"/>
      <c r="D211" s="6"/>
    </row>
    <row r="212" ht="15.75" customHeight="1">
      <c r="C212" s="6"/>
      <c r="D212" s="6"/>
    </row>
    <row r="213" ht="15.75" customHeight="1">
      <c r="C213" s="6"/>
      <c r="D213" s="6"/>
    </row>
    <row r="214" ht="15.75" customHeight="1">
      <c r="C214" s="6"/>
      <c r="D214" s="6"/>
    </row>
    <row r="215" ht="15.75" customHeight="1">
      <c r="C215" s="6"/>
      <c r="D215" s="6"/>
    </row>
    <row r="216" ht="15.75" customHeight="1">
      <c r="C216" s="6"/>
      <c r="D216" s="6"/>
    </row>
    <row r="217" ht="15.75" customHeight="1">
      <c r="C217" s="6"/>
      <c r="D217" s="6"/>
    </row>
    <row r="218" ht="15.75" customHeight="1">
      <c r="C218" s="6"/>
      <c r="D218" s="6"/>
    </row>
    <row r="219" ht="15.75" customHeight="1">
      <c r="C219" s="6"/>
      <c r="D219" s="6"/>
    </row>
    <row r="220" ht="15.75" customHeight="1">
      <c r="C220" s="6"/>
      <c r="D220" s="6"/>
    </row>
    <row r="221" ht="15.75" customHeight="1">
      <c r="C221" s="6"/>
      <c r="D221" s="6"/>
    </row>
    <row r="222" ht="15.75" customHeight="1">
      <c r="C222" s="6"/>
      <c r="D222" s="6"/>
    </row>
    <row r="223" ht="15.75" customHeight="1">
      <c r="C223" s="6"/>
      <c r="D223" s="6"/>
    </row>
    <row r="224" ht="15.75" customHeight="1">
      <c r="C224" s="6"/>
      <c r="D224" s="6"/>
    </row>
    <row r="225" ht="15.75" customHeight="1">
      <c r="C225" s="6"/>
      <c r="D225" s="6"/>
    </row>
    <row r="226" ht="15.75" customHeight="1">
      <c r="C226" s="6"/>
      <c r="D226" s="6"/>
    </row>
    <row r="227" ht="15.75" customHeight="1">
      <c r="C227" s="6"/>
      <c r="D227" s="6"/>
    </row>
    <row r="228" ht="15.75" customHeight="1">
      <c r="C228" s="6"/>
      <c r="D228" s="6"/>
    </row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">
    <mergeCell ref="A1:C1"/>
    <mergeCell ref="A2:C2"/>
  </mergeCells>
  <printOptions gridLines="1"/>
  <pageMargins bottom="0.75" footer="0.0" header="0.0" left="0.25" right="0.25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4A86E8"/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1" width="18.57"/>
    <col customWidth="1" min="2" max="5" width="14.43"/>
    <col customWidth="1" min="6" max="8" width="11.43"/>
    <col customWidth="1" min="9" max="12" width="14.43"/>
    <col customWidth="1" min="13" max="13" width="19.43"/>
    <col customWidth="1" min="14" max="14" width="14.43"/>
    <col customWidth="1" min="15" max="15" width="20.14"/>
    <col customWidth="1" min="16" max="23" width="14.43"/>
  </cols>
  <sheetData>
    <row r="1" ht="15.75" customHeight="1">
      <c r="B1" s="32"/>
      <c r="C1" s="33"/>
      <c r="D1" s="33"/>
      <c r="E1" s="33"/>
    </row>
    <row r="2" ht="15.75" customHeight="1">
      <c r="A2" s="34" t="s">
        <v>54</v>
      </c>
      <c r="B2" s="32"/>
      <c r="C2" s="33"/>
      <c r="D2" s="33"/>
      <c r="E2" s="33"/>
    </row>
    <row r="3" ht="15.75" customHeight="1">
      <c r="C3" s="33"/>
      <c r="D3" s="35" t="s">
        <v>55</v>
      </c>
      <c r="E3" s="36" t="s">
        <v>56</v>
      </c>
      <c r="F3" s="1"/>
      <c r="G3" s="1"/>
      <c r="H3" s="1"/>
      <c r="I3" s="1"/>
      <c r="J3" s="1"/>
      <c r="K3" s="1"/>
    </row>
    <row r="4" ht="15.75" customHeight="1">
      <c r="B4" s="3" t="s">
        <v>57</v>
      </c>
      <c r="C4" s="3" t="s">
        <v>58</v>
      </c>
      <c r="D4" s="37">
        <v>0.0</v>
      </c>
      <c r="E4" s="37">
        <v>1.0</v>
      </c>
      <c r="F4" s="12">
        <v>1.0</v>
      </c>
      <c r="G4" s="12">
        <v>4.0</v>
      </c>
      <c r="H4" s="12">
        <v>8.0</v>
      </c>
      <c r="I4" s="38">
        <v>11.0</v>
      </c>
      <c r="J4" s="38">
        <v>15.0</v>
      </c>
      <c r="K4" s="38">
        <v>18.0</v>
      </c>
      <c r="N4" s="3">
        <v>0.0</v>
      </c>
      <c r="O4" s="3">
        <v>1.0</v>
      </c>
      <c r="P4" s="12">
        <v>4.0</v>
      </c>
      <c r="Q4" s="12">
        <v>8.0</v>
      </c>
      <c r="R4" s="38">
        <v>11.0</v>
      </c>
      <c r="S4" s="38">
        <v>15.0</v>
      </c>
      <c r="T4" s="38">
        <v>18.0</v>
      </c>
      <c r="U4" s="38"/>
      <c r="V4" s="38"/>
      <c r="W4" s="38"/>
    </row>
    <row r="5" ht="35.25" customHeight="1">
      <c r="A5" s="18" t="s">
        <v>42</v>
      </c>
      <c r="B5" s="19" t="s">
        <v>43</v>
      </c>
      <c r="C5" s="20">
        <v>1.0</v>
      </c>
      <c r="D5" s="39"/>
      <c r="E5" s="40">
        <f>' Counts (age 1 day)'!L4/90000</f>
        <v>0.5511111111</v>
      </c>
      <c r="F5" s="41">
        <v>1.0</v>
      </c>
      <c r="G5" s="41">
        <f>' Counts (age 4 days)'!S4</f>
        <v>0.6510535499</v>
      </c>
      <c r="H5" s="41">
        <f>' Counts (age 8 days)'!Q4</f>
        <v>0.4946274649</v>
      </c>
      <c r="I5" s="42">
        <f>' Counts (age 11 days)'!Q4</f>
        <v>0.2335619201</v>
      </c>
      <c r="J5" s="42">
        <f>' Counts (age 15 days)'!Q4</f>
        <v>0.3421052632</v>
      </c>
      <c r="K5" s="41">
        <f>' Counts (age 18 days)'!R4</f>
        <v>0.03691331218</v>
      </c>
      <c r="L5" s="41"/>
      <c r="M5" s="18" t="s">
        <v>42</v>
      </c>
      <c r="N5" s="43"/>
      <c r="O5" s="43">
        <v>1.0</v>
      </c>
      <c r="P5" s="43">
        <f t="shared" ref="P5:T5" si="1">AVERAGE(G5:G7)</f>
        <v>0.564289261</v>
      </c>
      <c r="Q5" s="43">
        <f t="shared" si="1"/>
        <v>0.3241571918</v>
      </c>
      <c r="R5" s="44">
        <f t="shared" si="1"/>
        <v>0.1901690357</v>
      </c>
      <c r="S5" s="44">
        <f t="shared" si="1"/>
        <v>0.2704340834</v>
      </c>
      <c r="T5" s="43">
        <f t="shared" si="1"/>
        <v>0.04271851477</v>
      </c>
      <c r="U5" s="43"/>
      <c r="V5" s="43"/>
      <c r="W5" s="43"/>
    </row>
    <row r="6" ht="35.25" customHeight="1">
      <c r="A6" s="18" t="s">
        <v>42</v>
      </c>
      <c r="B6" s="6" t="s">
        <v>44</v>
      </c>
      <c r="C6" s="20">
        <v>2.0</v>
      </c>
      <c r="D6" s="39"/>
      <c r="E6" s="40">
        <f>' Counts (age 1 day)'!L5/90000</f>
        <v>0.5422222222</v>
      </c>
      <c r="F6" s="41">
        <v>1.0</v>
      </c>
      <c r="G6" s="41">
        <f>' Counts (age 4 days)'!S5</f>
        <v>0.6109471425</v>
      </c>
      <c r="H6" s="41">
        <f>' Counts (age 8 days)'!Q5</f>
        <v>0.3003844422</v>
      </c>
      <c r="I6" s="42">
        <f>' Counts (age 11 days)'!Q5</f>
        <v>0.2401062506</v>
      </c>
      <c r="J6" s="42">
        <f>' Counts (age 15 days)'!Q5</f>
        <v>0.3294216262</v>
      </c>
      <c r="K6" s="41">
        <f>' Counts (age 18 days)'!R5</f>
        <v>0.05268439538</v>
      </c>
      <c r="L6" s="41"/>
      <c r="M6" s="18" t="s">
        <v>46</v>
      </c>
      <c r="N6" s="43"/>
      <c r="O6" s="43">
        <v>1.0</v>
      </c>
      <c r="P6" s="43">
        <f t="shared" ref="P6:T6" si="2">AVERAGE(G8:G10)</f>
        <v>0.475304775</v>
      </c>
      <c r="Q6" s="43">
        <f t="shared" si="2"/>
        <v>0.3739631671</v>
      </c>
      <c r="R6" s="43">
        <f t="shared" si="2"/>
        <v>0.230504308</v>
      </c>
      <c r="S6" s="43">
        <f t="shared" si="2"/>
        <v>0.1769695218</v>
      </c>
      <c r="T6" s="43">
        <f t="shared" si="2"/>
        <v>0.06966797804</v>
      </c>
      <c r="U6" s="43"/>
      <c r="V6" s="43"/>
      <c r="W6" s="43"/>
    </row>
    <row r="7" ht="35.25" customHeight="1">
      <c r="A7" s="45" t="s">
        <v>42</v>
      </c>
      <c r="B7" s="46" t="s">
        <v>45</v>
      </c>
      <c r="C7" s="14">
        <v>3.0</v>
      </c>
      <c r="D7" s="47"/>
      <c r="E7" s="48">
        <f>' Counts (age 1 day)'!L6/90000</f>
        <v>0.5555555556</v>
      </c>
      <c r="F7" s="49">
        <v>1.0</v>
      </c>
      <c r="G7" s="49">
        <f>' Counts (age 4 days)'!S6</f>
        <v>0.4308670907</v>
      </c>
      <c r="H7" s="49">
        <f>' Counts (age 8 days)'!Q6</f>
        <v>0.1774596683</v>
      </c>
      <c r="I7" s="50">
        <f>' Counts (age 11 days)'!Q6</f>
        <v>0.09683893628</v>
      </c>
      <c r="J7" s="50">
        <f>' Counts (age 15 days)'!Q6</f>
        <v>0.139775361</v>
      </c>
      <c r="K7" s="49">
        <f>' Counts (age 18 days)'!R6</f>
        <v>0.03855783676</v>
      </c>
      <c r="L7" s="41"/>
      <c r="M7" s="18" t="s">
        <v>47</v>
      </c>
      <c r="N7" s="43"/>
      <c r="O7" s="43">
        <v>1.0</v>
      </c>
      <c r="P7" s="43">
        <f t="shared" ref="P7:T7" si="3">AVERAGE(G11:G13)</f>
        <v>0.3663138483</v>
      </c>
      <c r="Q7" s="43">
        <f t="shared" si="3"/>
        <v>0.06335031791</v>
      </c>
      <c r="R7" s="43">
        <f t="shared" si="3"/>
        <v>0.01486945234</v>
      </c>
      <c r="S7" s="43">
        <f t="shared" si="3"/>
        <v>0.005823070854</v>
      </c>
      <c r="T7" s="43">
        <f t="shared" si="3"/>
        <v>0.01093015256</v>
      </c>
      <c r="U7" s="43"/>
      <c r="V7" s="43"/>
      <c r="W7" s="43"/>
    </row>
    <row r="8" ht="35.25" customHeight="1">
      <c r="A8" s="18" t="s">
        <v>46</v>
      </c>
      <c r="B8" s="19" t="s">
        <v>43</v>
      </c>
      <c r="C8" s="20">
        <v>4.0</v>
      </c>
      <c r="D8" s="36"/>
      <c r="E8" s="40">
        <f>' Counts (age 1 day)'!L7/90000</f>
        <v>0.4888888889</v>
      </c>
      <c r="F8" s="41">
        <v>1.0</v>
      </c>
      <c r="G8" s="41">
        <f>' Counts (age 4 days)'!S7</f>
        <v>0.4308670907</v>
      </c>
      <c r="H8" s="41">
        <f>' Counts (age 8 days)'!Q7</f>
        <v>0.3259441993</v>
      </c>
      <c r="I8" s="41">
        <f>' Counts (age 11 days)'!Q7</f>
        <v>0.1663572851</v>
      </c>
      <c r="J8" s="41">
        <f>' Counts (age 15 days)'!Q7</f>
        <v>0.1386290032</v>
      </c>
      <c r="K8" s="41">
        <f>' Counts (age 18 days)'!R7</f>
        <v>0.03616872057</v>
      </c>
      <c r="L8" s="41"/>
      <c r="M8" s="18" t="s">
        <v>48</v>
      </c>
      <c r="N8" s="43"/>
      <c r="O8" s="43">
        <v>1.0</v>
      </c>
      <c r="P8" s="43">
        <f t="shared" ref="P8:T8" si="4">AVERAGE(G14:G16)</f>
        <v>0.7648660585</v>
      </c>
      <c r="Q8" s="43">
        <f t="shared" si="4"/>
        <v>0.4678933334</v>
      </c>
      <c r="R8" s="43">
        <f t="shared" si="4"/>
        <v>0.3039031523</v>
      </c>
      <c r="S8" s="43">
        <f t="shared" si="4"/>
        <v>0.1780030041</v>
      </c>
      <c r="T8" s="43">
        <f t="shared" si="4"/>
        <v>0.1183279603</v>
      </c>
      <c r="U8" s="43"/>
      <c r="V8" s="43"/>
      <c r="W8" s="43"/>
    </row>
    <row r="9" ht="35.25" customHeight="1">
      <c r="A9" s="18" t="s">
        <v>46</v>
      </c>
      <c r="B9" s="6" t="s">
        <v>44</v>
      </c>
      <c r="C9" s="20">
        <v>5.0</v>
      </c>
      <c r="D9" s="39"/>
      <c r="E9" s="40">
        <f>' Counts (age 1 day)'!L8/90000</f>
        <v>0.4044444444</v>
      </c>
      <c r="F9" s="41">
        <v>1.0</v>
      </c>
      <c r="G9" s="41">
        <f>' Counts (age 4 days)'!S8</f>
        <v>0.4375251105</v>
      </c>
      <c r="H9" s="41">
        <f>' Counts (age 8 days)'!Q8</f>
        <v>0.4828013745</v>
      </c>
      <c r="I9" s="41">
        <f>' Counts (age 11 days)'!Q8</f>
        <v>0.2109986116</v>
      </c>
      <c r="J9" s="41">
        <f>' Counts (age 15 days)'!Q8</f>
        <v>0.1900565432</v>
      </c>
      <c r="K9" s="41">
        <f>' Counts (age 18 days)'!R8</f>
        <v>0.09269863994</v>
      </c>
      <c r="L9" s="41"/>
      <c r="M9" s="18" t="s">
        <v>49</v>
      </c>
      <c r="N9" s="43"/>
      <c r="O9" s="43">
        <v>1.0</v>
      </c>
      <c r="P9" s="43">
        <f t="shared" ref="P9:T9" si="5">AVERAGE(G17:G19)</f>
        <v>0.5797953781</v>
      </c>
      <c r="Q9" s="43">
        <f t="shared" si="5"/>
        <v>0.3455954855</v>
      </c>
      <c r="R9" s="43">
        <f t="shared" si="5"/>
        <v>0.2454252635</v>
      </c>
      <c r="S9" s="43">
        <f t="shared" si="5"/>
        <v>0.05506073373</v>
      </c>
      <c r="T9" s="43">
        <f t="shared" si="5"/>
        <v>0.006957646578</v>
      </c>
      <c r="U9" s="43"/>
      <c r="V9" s="43"/>
      <c r="W9" s="43"/>
    </row>
    <row r="10" ht="35.25" customHeight="1">
      <c r="A10" s="45" t="s">
        <v>46</v>
      </c>
      <c r="B10" s="46" t="s">
        <v>45</v>
      </c>
      <c r="C10" s="14">
        <v>6.0</v>
      </c>
      <c r="D10" s="47"/>
      <c r="E10" s="48">
        <f>' Counts (age 1 day)'!L9/90000</f>
        <v>0.5111111111</v>
      </c>
      <c r="F10" s="49">
        <v>1.0</v>
      </c>
      <c r="G10" s="49">
        <f>' Counts (age 4 days)'!S9</f>
        <v>0.5575221239</v>
      </c>
      <c r="H10" s="49">
        <f>' Counts (age 8 days)'!Q9</f>
        <v>0.3131439276</v>
      </c>
      <c r="I10" s="49">
        <f>' Counts (age 11 days)'!Q9</f>
        <v>0.3141570273</v>
      </c>
      <c r="J10" s="49">
        <f>' Counts (age 15 days)'!Q9</f>
        <v>0.202223019</v>
      </c>
      <c r="K10" s="49">
        <f>' Counts (age 18 days)'!R9</f>
        <v>0.08013657361</v>
      </c>
      <c r="L10" s="41"/>
      <c r="M10" s="18" t="s">
        <v>51</v>
      </c>
      <c r="N10" s="43"/>
      <c r="O10" s="43">
        <v>1.0</v>
      </c>
      <c r="P10" s="43">
        <f t="shared" ref="P10:T10" si="6">AVERAGE(G20:G22)</f>
        <v>0.3908909211</v>
      </c>
      <c r="Q10" s="43">
        <f t="shared" si="6"/>
        <v>0.08261097648</v>
      </c>
      <c r="R10" s="43">
        <f t="shared" si="6"/>
        <v>0.05281925657</v>
      </c>
      <c r="S10" s="43">
        <f t="shared" si="6"/>
        <v>0.008759059179</v>
      </c>
      <c r="T10" s="43">
        <f t="shared" si="6"/>
        <v>0.0005056314003</v>
      </c>
      <c r="U10" s="43"/>
      <c r="V10" s="43"/>
      <c r="W10" s="43"/>
    </row>
    <row r="11" ht="35.25" customHeight="1">
      <c r="A11" s="18" t="s">
        <v>47</v>
      </c>
      <c r="B11" s="19" t="s">
        <v>43</v>
      </c>
      <c r="C11" s="20">
        <v>7.0</v>
      </c>
      <c r="D11" s="36"/>
      <c r="E11" s="40">
        <f>' Counts (age 1 day)'!L10/90000</f>
        <v>0.4511111111</v>
      </c>
      <c r="F11" s="41">
        <v>1.0</v>
      </c>
      <c r="G11" s="41">
        <f>' Counts (age 4 days)'!S10</f>
        <v>0.556898288</v>
      </c>
      <c r="H11" s="41">
        <f>' Counts (age 8 days)'!Q10</f>
        <v>0.1251133273</v>
      </c>
      <c r="I11" s="41">
        <f>' Counts (age 11 days)'!Q10</f>
        <v>0.0192153723</v>
      </c>
      <c r="J11" s="41">
        <f>' Counts (age 15 days)'!Q10</f>
        <v>0.003800760152</v>
      </c>
      <c r="K11" s="41">
        <f>' Counts (age 18 days)'!R10</f>
        <v>0.000263351768</v>
      </c>
      <c r="L11" s="41"/>
      <c r="M11" s="18" t="s">
        <v>52</v>
      </c>
      <c r="N11" s="43"/>
      <c r="O11" s="43">
        <v>1.0</v>
      </c>
      <c r="P11" s="43">
        <f t="shared" ref="P11:T11" si="7">AVERAGE(G23:G25)</f>
        <v>0.2746301479</v>
      </c>
      <c r="Q11" s="43">
        <f t="shared" si="7"/>
        <v>0.1614457018</v>
      </c>
      <c r="R11" s="43">
        <f t="shared" si="7"/>
        <v>0.1078894996</v>
      </c>
      <c r="S11" s="44">
        <f t="shared" si="7"/>
        <v>0.08127746597</v>
      </c>
      <c r="T11" s="44">
        <f t="shared" si="7"/>
        <v>0.104300346</v>
      </c>
      <c r="U11" s="43"/>
      <c r="V11" s="43"/>
      <c r="W11" s="43"/>
    </row>
    <row r="12" ht="35.25" customHeight="1">
      <c r="A12" s="18" t="s">
        <v>47</v>
      </c>
      <c r="B12" s="6" t="s">
        <v>44</v>
      </c>
      <c r="C12" s="20">
        <v>8.0</v>
      </c>
      <c r="D12" s="39"/>
      <c r="E12" s="40">
        <f>' Counts (age 1 day)'!L11/90000</f>
        <v>0.4888888889</v>
      </c>
      <c r="F12" s="41">
        <v>1.0</v>
      </c>
      <c r="G12" s="41">
        <f>' Counts (age 4 days)'!S11</f>
        <v>0.3903358178</v>
      </c>
      <c r="H12" s="41">
        <f>' Counts (age 8 days)'!Q11</f>
        <v>0.04642323877</v>
      </c>
      <c r="I12" s="41">
        <f>' Counts (age 11 days)'!Q11</f>
        <v>0.02219255798</v>
      </c>
      <c r="J12" s="41">
        <f>' Counts (age 15 days)'!Q11</f>
        <v>0.01366845241</v>
      </c>
      <c r="K12" s="41">
        <f>' Counts (age 18 days)'!R11</f>
        <v>0.03252710592</v>
      </c>
      <c r="L12" s="41"/>
      <c r="M12" s="18" t="s">
        <v>53</v>
      </c>
      <c r="N12" s="43"/>
      <c r="O12" s="43">
        <v>1.0</v>
      </c>
      <c r="P12" s="43">
        <f t="shared" ref="P12:T12" si="8">AVERAGE(G26:G28)</f>
        <v>0.5144619002</v>
      </c>
      <c r="Q12" s="43">
        <f t="shared" si="8"/>
        <v>0.1126130881</v>
      </c>
      <c r="R12" s="43">
        <f t="shared" si="8"/>
        <v>0.1208882163</v>
      </c>
      <c r="S12" s="43">
        <f t="shared" si="8"/>
        <v>0.02733901062</v>
      </c>
      <c r="T12" s="43">
        <f t="shared" si="8"/>
        <v>0.01073121724</v>
      </c>
      <c r="U12" s="43"/>
      <c r="V12" s="43"/>
      <c r="W12" s="43"/>
    </row>
    <row r="13" ht="35.25" customHeight="1">
      <c r="A13" s="45" t="s">
        <v>47</v>
      </c>
      <c r="B13" s="46" t="s">
        <v>45</v>
      </c>
      <c r="C13" s="14">
        <v>9.0</v>
      </c>
      <c r="D13" s="47"/>
      <c r="E13" s="48">
        <f>' Counts (age 1 day)'!L12/90000</f>
        <v>0.4111111111</v>
      </c>
      <c r="F13" s="49">
        <v>1.0</v>
      </c>
      <c r="G13" s="49">
        <f>' Counts (age 4 days)'!S12</f>
        <v>0.1517074393</v>
      </c>
      <c r="H13" s="49">
        <f>' Counts (age 8 days)'!Q12</f>
        <v>0.01851438769</v>
      </c>
      <c r="I13" s="49">
        <f>' Counts (age 11 days)'!Q12</f>
        <v>0.003200426724</v>
      </c>
      <c r="J13" s="49">
        <f>' Counts (age 15 days)'!Q12</f>
        <v>0</v>
      </c>
      <c r="K13" s="49">
        <f>' Counts (age 18 days)'!R12</f>
        <v>0</v>
      </c>
      <c r="L13" s="41"/>
    </row>
    <row r="14" ht="35.25" customHeight="1">
      <c r="A14" s="18" t="s">
        <v>48</v>
      </c>
      <c r="B14" s="19" t="s">
        <v>43</v>
      </c>
      <c r="C14" s="20">
        <v>10.0</v>
      </c>
      <c r="D14" s="36"/>
      <c r="E14" s="40">
        <f>' Counts (age 1 day)'!L13/90000</f>
        <v>0.46</v>
      </c>
      <c r="F14" s="41">
        <v>1.0</v>
      </c>
      <c r="G14" s="41">
        <f>' Counts (age 4 days)'!S13</f>
        <v>0.7849751378</v>
      </c>
      <c r="H14" s="41">
        <f>' Counts (age 8 days)'!Q13</f>
        <v>0.03404485274</v>
      </c>
      <c r="I14" s="41">
        <f>' Counts (age 11 days)'!Q13</f>
        <v>0.02484637991</v>
      </c>
      <c r="J14" s="41">
        <f>' Counts (age 15 days)'!Q13</f>
        <v>0.008756723119</v>
      </c>
      <c r="K14" s="41">
        <f>' Counts (age 18 days)'!R13</f>
        <v>0.005104594135</v>
      </c>
      <c r="L14" s="41"/>
    </row>
    <row r="15" ht="35.25" customHeight="1">
      <c r="A15" s="18" t="s">
        <v>48</v>
      </c>
      <c r="B15" s="6" t="s">
        <v>44</v>
      </c>
      <c r="C15" s="20">
        <v>11.0</v>
      </c>
      <c r="D15" s="39"/>
      <c r="E15" s="40">
        <f>' Counts (age 1 day)'!L14/90000</f>
        <v>0.32</v>
      </c>
      <c r="F15" s="41">
        <v>1.0</v>
      </c>
      <c r="G15" s="41">
        <f>' Counts (age 4 days)'!S14</f>
        <v>0.7581620314</v>
      </c>
      <c r="H15" s="41">
        <f>' Counts (age 8 days)'!Q14</f>
        <v>0.5085240362</v>
      </c>
      <c r="I15" s="41">
        <f>' Counts (age 11 days)'!Q14</f>
        <v>0.3627024979</v>
      </c>
      <c r="J15" s="41">
        <f>' Counts (age 15 days)'!Q14</f>
        <v>0.08993576017</v>
      </c>
      <c r="K15" s="41">
        <f>' Counts (age 18 days)'!R14</f>
        <v>0.1044526281</v>
      </c>
      <c r="L15" s="41"/>
    </row>
    <row r="16" ht="35.25" customHeight="1">
      <c r="A16" s="45" t="s">
        <v>48</v>
      </c>
      <c r="B16" s="46" t="s">
        <v>45</v>
      </c>
      <c r="C16" s="14">
        <v>12.0</v>
      </c>
      <c r="D16" s="47"/>
      <c r="E16" s="48">
        <f>' Counts (age 1 day)'!L15/90000</f>
        <v>0.44</v>
      </c>
      <c r="F16" s="49">
        <v>1.0</v>
      </c>
      <c r="G16" s="49">
        <f>' Counts (age 4 days)'!S15</f>
        <v>0.7514610062</v>
      </c>
      <c r="H16" s="49">
        <f>' Counts (age 8 days)'!Q15</f>
        <v>0.8611111111</v>
      </c>
      <c r="I16" s="49">
        <f>' Counts (age 11 days)'!Q15</f>
        <v>0.524160579</v>
      </c>
      <c r="J16" s="49">
        <f>' Counts (age 15 days)'!Q15</f>
        <v>0.4353165289</v>
      </c>
      <c r="K16" s="49">
        <f>' Counts (age 18 days)'!R15</f>
        <v>0.2454266586</v>
      </c>
      <c r="L16" s="41"/>
      <c r="M16" s="51" t="s">
        <v>59</v>
      </c>
      <c r="N16" s="3">
        <v>0.0</v>
      </c>
      <c r="O16" s="3">
        <v>2.0</v>
      </c>
      <c r="P16" s="12">
        <v>4.0</v>
      </c>
      <c r="Q16" s="12">
        <v>8.0</v>
      </c>
      <c r="R16" s="38">
        <v>11.0</v>
      </c>
      <c r="S16" s="38">
        <v>15.0</v>
      </c>
      <c r="T16" s="38">
        <v>18.0</v>
      </c>
      <c r="U16" s="38"/>
      <c r="V16" s="38"/>
      <c r="W16" s="38"/>
    </row>
    <row r="17" ht="35.25" customHeight="1">
      <c r="A17" s="18" t="s">
        <v>49</v>
      </c>
      <c r="B17" s="19" t="s">
        <v>43</v>
      </c>
      <c r="C17" s="20">
        <v>13.0</v>
      </c>
      <c r="D17" s="36"/>
      <c r="E17" s="40">
        <f>' Counts (age 1 day)'!L16/90000</f>
        <v>0.36</v>
      </c>
      <c r="F17" s="41">
        <v>1.0</v>
      </c>
      <c r="G17" s="41">
        <f>' Counts (age 4 days)'!S16</f>
        <v>0.6042658797</v>
      </c>
      <c r="H17" s="41">
        <f>' Counts (age 8 days)'!Q16</f>
        <v>0.4082840237</v>
      </c>
      <c r="I17" s="41">
        <f>' Counts (age 11 days)'!Q16</f>
        <v>0.3619879113</v>
      </c>
      <c r="J17" s="41">
        <f>' Counts (age 15 days)'!Q16</f>
        <v>0.04785767978</v>
      </c>
      <c r="K17" s="41">
        <f>' Counts (age 18 days)'!R16</f>
        <v>0.004701410423</v>
      </c>
      <c r="L17" s="41"/>
      <c r="M17" s="18" t="s">
        <v>42</v>
      </c>
      <c r="O17" s="1"/>
      <c r="P17" s="1">
        <f t="shared" ref="P17:T17" si="9">STDEV(G5:G7)/SQRT(COUNT(G5:G7))</f>
        <v>0.06770829005</v>
      </c>
      <c r="Q17" s="1">
        <f t="shared" si="9"/>
        <v>0.09232679373</v>
      </c>
      <c r="R17" s="1">
        <f t="shared" si="9"/>
        <v>0.04670327489</v>
      </c>
      <c r="S17" s="1">
        <f t="shared" si="9"/>
        <v>0.06543188563</v>
      </c>
      <c r="T17" s="1">
        <f t="shared" si="9"/>
        <v>0.005005503556</v>
      </c>
      <c r="U17" s="1"/>
      <c r="V17" s="1"/>
      <c r="W17" s="1"/>
    </row>
    <row r="18" ht="35.25" customHeight="1">
      <c r="A18" s="18" t="s">
        <v>49</v>
      </c>
      <c r="B18" s="6" t="s">
        <v>44</v>
      </c>
      <c r="C18" s="20">
        <v>14.0</v>
      </c>
      <c r="D18" s="39"/>
      <c r="E18" s="40">
        <f>' Counts (age 1 day)'!L17/90000</f>
        <v>0.5316666667</v>
      </c>
      <c r="F18" s="41">
        <v>1.0</v>
      </c>
      <c r="G18" s="41">
        <f>' Counts (age 4 days)'!S17</f>
        <v>0.6176293017</v>
      </c>
      <c r="H18" s="41">
        <f>' Counts (age 8 days)'!Q17</f>
        <v>0.5157675684</v>
      </c>
      <c r="I18" s="41">
        <f>' Counts (age 11 days)'!Q17</f>
        <v>0.2574673252</v>
      </c>
      <c r="J18" s="41">
        <f>' Counts (age 15 days)'!Q17</f>
        <v>0.1087881529</v>
      </c>
      <c r="K18" s="41">
        <f>' Counts (age 18 days)'!R17</f>
        <v>0.01300433478</v>
      </c>
      <c r="L18" s="41"/>
      <c r="M18" s="18" t="s">
        <v>46</v>
      </c>
      <c r="O18" s="1"/>
      <c r="P18" s="1">
        <f t="shared" ref="P18:T18" si="10">STDEV(G8:G10)/SQRT(COUNT(G8:G10))</f>
        <v>0.04115358084</v>
      </c>
      <c r="Q18" s="1">
        <f t="shared" si="10"/>
        <v>0.05454441088</v>
      </c>
      <c r="R18" s="1">
        <f t="shared" si="10"/>
        <v>0.04376659721</v>
      </c>
      <c r="S18" s="1">
        <f t="shared" si="10"/>
        <v>0.01948933304</v>
      </c>
      <c r="T18" s="1">
        <f t="shared" si="10"/>
        <v>0.01713769302</v>
      </c>
      <c r="U18" s="1"/>
      <c r="V18" s="1"/>
      <c r="W18" s="1"/>
    </row>
    <row r="19" ht="35.25" customHeight="1">
      <c r="A19" s="45" t="s">
        <v>49</v>
      </c>
      <c r="B19" s="46" t="s">
        <v>45</v>
      </c>
      <c r="C19" s="14">
        <v>15.0</v>
      </c>
      <c r="D19" s="47"/>
      <c r="E19" s="48">
        <f>' Counts (age 1 day)'!L18/90000</f>
        <v>0.5133333333</v>
      </c>
      <c r="F19" s="49">
        <v>1.0</v>
      </c>
      <c r="G19" s="49">
        <f>' Counts (age 4 days)'!S18</f>
        <v>0.517490953</v>
      </c>
      <c r="H19" s="49">
        <f>' Counts (age 8 days)'!Q18</f>
        <v>0.1127348643</v>
      </c>
      <c r="I19" s="49">
        <f>' Counts (age 11 days)'!Q18</f>
        <v>0.116820554</v>
      </c>
      <c r="J19" s="49">
        <f>' Counts (age 15 days)'!Q18</f>
        <v>0.008536368487</v>
      </c>
      <c r="K19" s="49">
        <f>' Counts (age 18 days)'!R18</f>
        <v>0.003167194532</v>
      </c>
      <c r="L19" s="41"/>
      <c r="M19" s="18" t="s">
        <v>47</v>
      </c>
      <c r="O19" s="1"/>
      <c r="P19" s="1">
        <f t="shared" ref="P19:T19" si="11">STDEV(G11:G13)/SQRT(COUNT(G11:G13))</f>
        <v>0.1175835834</v>
      </c>
      <c r="Q19" s="1">
        <f t="shared" si="11"/>
        <v>0.03191513741</v>
      </c>
      <c r="R19" s="1">
        <f t="shared" si="11"/>
        <v>0.005897471992</v>
      </c>
      <c r="S19" s="1">
        <f t="shared" si="11"/>
        <v>0.004073244131</v>
      </c>
      <c r="T19" s="1">
        <f t="shared" si="11"/>
        <v>0.01079874428</v>
      </c>
      <c r="U19" s="1"/>
      <c r="V19" s="1"/>
      <c r="W19" s="1"/>
    </row>
    <row r="20" ht="35.25" customHeight="1">
      <c r="A20" s="18" t="s">
        <v>51</v>
      </c>
      <c r="B20" s="19" t="s">
        <v>43</v>
      </c>
      <c r="C20" s="20">
        <v>16.0</v>
      </c>
      <c r="D20" s="36"/>
      <c r="E20" s="40">
        <f>' Counts (age 1 day)'!L19/90000</f>
        <v>0.32</v>
      </c>
      <c r="F20" s="41">
        <v>1.0</v>
      </c>
      <c r="G20" s="41">
        <f>' Counts (age 4 days)'!S19</f>
        <v>0.2231449237</v>
      </c>
      <c r="H20" s="41">
        <f>' Counts (age 8 days)'!Q19</f>
        <v>0.03404485274</v>
      </c>
      <c r="I20" s="41">
        <f>' Counts (age 11 days)'!Q19</f>
        <v>0.004800960192</v>
      </c>
      <c r="J20" s="41">
        <f>' Counts (age 15 days)'!Q19</f>
        <v>0</v>
      </c>
      <c r="K20" s="41">
        <f>' Counts (age 18 days)'!R19</f>
        <v>0</v>
      </c>
      <c r="L20" s="41"/>
      <c r="M20" s="18" t="s">
        <v>48</v>
      </c>
      <c r="O20" s="1"/>
      <c r="P20" s="1">
        <f t="shared" ref="P20:T20" si="12">STDEV(G14:G16)/SQRT(COUNT(G14:G16))</f>
        <v>0.01023893283</v>
      </c>
      <c r="Q20" s="1">
        <f t="shared" si="12"/>
        <v>0.2396162136</v>
      </c>
      <c r="R20" s="1">
        <f t="shared" si="12"/>
        <v>0.1471073187</v>
      </c>
      <c r="S20" s="1">
        <f t="shared" si="12"/>
        <v>0.1307735913</v>
      </c>
      <c r="T20" s="1">
        <f t="shared" si="12"/>
        <v>0.06972103294</v>
      </c>
      <c r="U20" s="1"/>
      <c r="V20" s="1"/>
      <c r="W20" s="1"/>
    </row>
    <row r="21" ht="35.25" customHeight="1">
      <c r="A21" s="18" t="s">
        <v>51</v>
      </c>
      <c r="B21" s="6" t="s">
        <v>44</v>
      </c>
      <c r="C21" s="20">
        <v>17.0</v>
      </c>
      <c r="D21" s="39"/>
      <c r="E21" s="40">
        <f>' Counts (age 1 day)'!L20/90000</f>
        <v>0.3316666667</v>
      </c>
      <c r="F21" s="41">
        <v>1.0</v>
      </c>
      <c r="G21" s="41">
        <f>' Counts (age 4 days)'!S20</f>
        <v>0.1310160428</v>
      </c>
      <c r="H21" s="41">
        <f>' Counts (age 8 days)'!Q20</f>
        <v>0.03404485274</v>
      </c>
      <c r="I21" s="41">
        <f>' Counts (age 11 days)'!Q20</f>
        <v>0</v>
      </c>
      <c r="J21" s="41">
        <f>' Counts (age 15 days)'!Q20</f>
        <v>0</v>
      </c>
      <c r="K21" s="41">
        <f>' Counts (age 18 days)'!R20</f>
        <v>0</v>
      </c>
      <c r="L21" s="41"/>
      <c r="M21" s="18" t="s">
        <v>49</v>
      </c>
      <c r="O21" s="1"/>
      <c r="P21" s="1">
        <f t="shared" ref="P21:T21" si="13">STDEV(G17:G19)/SQRT(COUNT(G17:G19))</f>
        <v>0.03139015932</v>
      </c>
      <c r="Q21" s="1">
        <f t="shared" si="13"/>
        <v>0.1204937478</v>
      </c>
      <c r="R21" s="1">
        <f t="shared" si="13"/>
        <v>0.07102937588</v>
      </c>
      <c r="S21" s="1">
        <f t="shared" si="13"/>
        <v>0.02916343635</v>
      </c>
      <c r="T21" s="1">
        <f t="shared" si="13"/>
        <v>0.003055611409</v>
      </c>
      <c r="U21" s="1"/>
      <c r="V21" s="1"/>
      <c r="W21" s="1"/>
    </row>
    <row r="22" ht="35.25" customHeight="1">
      <c r="A22" s="45" t="s">
        <v>51</v>
      </c>
      <c r="B22" s="46" t="s">
        <v>45</v>
      </c>
      <c r="C22" s="14">
        <v>18.0</v>
      </c>
      <c r="D22" s="47"/>
      <c r="E22" s="48">
        <f>' Counts (age 1 day)'!L21/90000</f>
        <v>0.2883333333</v>
      </c>
      <c r="F22" s="49">
        <v>1.0</v>
      </c>
      <c r="G22" s="49">
        <f>' Counts (age 4 days)'!S21</f>
        <v>0.8185117967</v>
      </c>
      <c r="H22" s="49">
        <f>' Counts (age 8 days)'!Q21</f>
        <v>0.179743224</v>
      </c>
      <c r="I22" s="49">
        <f>' Counts (age 11 days)'!Q21</f>
        <v>0.1536568095</v>
      </c>
      <c r="J22" s="49">
        <f>' Counts (age 15 days)'!Q21</f>
        <v>0.02627717754</v>
      </c>
      <c r="K22" s="49">
        <f>' Counts (age 18 days)'!R21</f>
        <v>0.001516894201</v>
      </c>
      <c r="L22" s="41"/>
      <c r="M22" s="18" t="s">
        <v>51</v>
      </c>
      <c r="O22" s="1"/>
      <c r="P22" s="1">
        <f t="shared" ref="P22:T22" si="14">STDEV(G20:G22)/SQRT(COUNT(G20:G22))</f>
        <v>0.2154581496</v>
      </c>
      <c r="Q22" s="1">
        <f t="shared" si="14"/>
        <v>0.04856612374</v>
      </c>
      <c r="R22" s="1">
        <f t="shared" si="14"/>
        <v>0.05043782102</v>
      </c>
      <c r="S22" s="1">
        <f t="shared" si="14"/>
        <v>0.008759059179</v>
      </c>
      <c r="T22" s="1">
        <f t="shared" si="14"/>
        <v>0.0005056314003</v>
      </c>
      <c r="U22" s="1"/>
      <c r="V22" s="1"/>
      <c r="W22" s="1"/>
    </row>
    <row r="23" ht="35.25" customHeight="1">
      <c r="A23" s="18" t="s">
        <v>52</v>
      </c>
      <c r="B23" s="19" t="s">
        <v>43</v>
      </c>
      <c r="C23" s="20">
        <v>19.0</v>
      </c>
      <c r="D23" s="36"/>
      <c r="E23" s="40">
        <f>' Counts (age 1 day)'!L22/90000</f>
        <v>0.5644444444</v>
      </c>
      <c r="F23" s="41">
        <v>1.0</v>
      </c>
      <c r="G23" s="41">
        <f>' Counts (age 4 days)'!S22</f>
        <v>0.1776315789</v>
      </c>
      <c r="H23" s="41">
        <f>' Counts (age 8 days)'!Q22</f>
        <v>0.2464009147</v>
      </c>
      <c r="I23" s="41">
        <f>' Counts (age 11 days)'!Q22</f>
        <v>0.1878377018</v>
      </c>
      <c r="J23" s="42">
        <f>' Counts (age 15 days)'!Q22</f>
        <v>0.1636015519</v>
      </c>
      <c r="K23" s="42">
        <f>' Counts (age 18 days)'!R22</f>
        <v>0.221947153</v>
      </c>
      <c r="L23" s="41"/>
      <c r="M23" s="18" t="s">
        <v>52</v>
      </c>
      <c r="O23" s="1"/>
      <c r="P23" s="1">
        <f t="shared" ref="P23:T23" si="15">STDEV(G23:G25)/SQRT(COUNT(G23:G25))</f>
        <v>0.05548296789</v>
      </c>
      <c r="Q23" s="1">
        <f t="shared" si="15"/>
        <v>0.05005790419</v>
      </c>
      <c r="R23" s="1">
        <f t="shared" si="15"/>
        <v>0.04034873924</v>
      </c>
      <c r="S23" s="1">
        <f t="shared" si="15"/>
        <v>0.04400385797</v>
      </c>
      <c r="T23" s="1">
        <f t="shared" si="15"/>
        <v>0.06032532903</v>
      </c>
      <c r="U23" s="1"/>
      <c r="V23" s="1"/>
      <c r="W23" s="1"/>
    </row>
    <row r="24" ht="35.25" customHeight="1">
      <c r="A24" s="18" t="s">
        <v>52</v>
      </c>
      <c r="B24" s="6" t="s">
        <v>44</v>
      </c>
      <c r="C24" s="20">
        <v>20.0</v>
      </c>
      <c r="D24" s="39"/>
      <c r="E24" s="40">
        <f>' Counts (age 1 day)'!L23/90000</f>
        <v>0.5533333333</v>
      </c>
      <c r="F24" s="41">
        <v>1.0</v>
      </c>
      <c r="G24" s="41">
        <f>' Counts (age 4 days)'!S23</f>
        <v>0.2764546277</v>
      </c>
      <c r="H24" s="41">
        <f>' Counts (age 8 days)'!Q23</f>
        <v>0.1648411829</v>
      </c>
      <c r="I24" s="41">
        <f>' Counts (age 11 days)'!Q23</f>
        <v>0.07741676695</v>
      </c>
      <c r="J24" s="41">
        <f>' Counts (age 15 days)'!Q23</f>
        <v>0.06706124292</v>
      </c>
      <c r="K24" s="41">
        <f>' Counts (age 18 days)'!R23</f>
        <v>0.06864712967</v>
      </c>
      <c r="L24" s="41"/>
      <c r="M24" s="18" t="s">
        <v>53</v>
      </c>
      <c r="O24" s="1"/>
      <c r="P24" s="1">
        <f t="shared" ref="P24:T24" si="16">STDEV(G26:G28)/SQRT(COUNT(G26:G28))</f>
        <v>0.1388211501</v>
      </c>
      <c r="Q24" s="1">
        <f t="shared" si="16"/>
        <v>0.02475604699</v>
      </c>
      <c r="R24" s="1">
        <f t="shared" si="16"/>
        <v>0.05824574714</v>
      </c>
      <c r="S24" s="1">
        <f t="shared" si="16"/>
        <v>0.007599568192</v>
      </c>
      <c r="T24" s="1">
        <f t="shared" si="16"/>
        <v>0.006811328937</v>
      </c>
      <c r="U24" s="1"/>
      <c r="V24" s="1"/>
      <c r="W24" s="1"/>
    </row>
    <row r="25" ht="35.25" customHeight="1">
      <c r="A25" s="45" t="s">
        <v>52</v>
      </c>
      <c r="B25" s="46" t="s">
        <v>45</v>
      </c>
      <c r="C25" s="14">
        <v>21.0</v>
      </c>
      <c r="D25" s="47"/>
      <c r="E25" s="48">
        <f>' Counts (age 1 day)'!L24/90000</f>
        <v>0.6044444444</v>
      </c>
      <c r="F25" s="49">
        <v>1.0</v>
      </c>
      <c r="G25" s="49">
        <f>' Counts (age 4 days)'!S24</f>
        <v>0.3698042371</v>
      </c>
      <c r="H25" s="49">
        <f>' Counts (age 8 days)'!Q24</f>
        <v>0.07309500776</v>
      </c>
      <c r="I25" s="49">
        <f>' Counts (age 11 days)'!Q24</f>
        <v>0.05841403008</v>
      </c>
      <c r="J25" s="50">
        <f>' Counts (age 15 days)'!Q24</f>
        <v>0.01316960313</v>
      </c>
      <c r="K25" s="50">
        <f>' Counts (age 18 days)'!R24</f>
        <v>0.02230675543</v>
      </c>
      <c r="L25" s="41"/>
    </row>
    <row r="26" ht="35.25" customHeight="1">
      <c r="A26" s="18" t="s">
        <v>53</v>
      </c>
      <c r="B26" s="19" t="s">
        <v>43</v>
      </c>
      <c r="C26" s="20">
        <v>22.0</v>
      </c>
      <c r="D26" s="36"/>
      <c r="E26" s="40">
        <f>' Counts (age 1 day)'!L25/90000</f>
        <v>0.4516666667</v>
      </c>
      <c r="F26" s="41">
        <v>1.0</v>
      </c>
      <c r="G26" s="41">
        <f>' Counts (age 4 days)'!S25</f>
        <v>0.3625765328</v>
      </c>
      <c r="H26" s="41">
        <f>' Counts (age 8 days)'!Q25</f>
        <v>0.1049633849</v>
      </c>
      <c r="I26" s="41">
        <f>' Counts (age 11 days)'!Q25</f>
        <v>0.05802184588</v>
      </c>
      <c r="J26" s="41">
        <f>' Counts (age 15 days)'!Q25</f>
        <v>0.0307486631</v>
      </c>
      <c r="K26" s="41">
        <f>' Counts (age 18 days)'!R25</f>
        <v>0.02432504678</v>
      </c>
      <c r="L26" s="41"/>
    </row>
    <row r="27" ht="35.25" customHeight="1">
      <c r="A27" s="18" t="s">
        <v>53</v>
      </c>
      <c r="B27" s="6" t="s">
        <v>44</v>
      </c>
      <c r="C27" s="20">
        <v>23.0</v>
      </c>
      <c r="D27" s="39"/>
      <c r="E27" s="40">
        <f>' Counts (age 1 day)'!L26/90000</f>
        <v>0.402962963</v>
      </c>
      <c r="F27" s="41">
        <v>1.0</v>
      </c>
      <c r="G27" s="41">
        <f>' Counts (age 4 days)'!S26</f>
        <v>0.7916806666</v>
      </c>
      <c r="H27" s="41">
        <f>' Counts (age 8 days)'!Q26</f>
        <v>0.1588018055</v>
      </c>
      <c r="I27" s="41">
        <f>' Counts (age 11 days)'!Q26</f>
        <v>0.2372541148</v>
      </c>
      <c r="J27" s="41">
        <f>' Counts (age 15 days)'!Q26</f>
        <v>0.03846153846</v>
      </c>
      <c r="K27" s="41">
        <f>' Counts (age 18 days)'!R26</f>
        <v>0.003167194532</v>
      </c>
      <c r="L27" s="41"/>
    </row>
    <row r="28" ht="35.25" customHeight="1">
      <c r="A28" s="45" t="s">
        <v>53</v>
      </c>
      <c r="B28" s="46" t="s">
        <v>45</v>
      </c>
      <c r="C28" s="14">
        <v>24.0</v>
      </c>
      <c r="D28" s="47"/>
      <c r="E28" s="48">
        <f>' Counts (age 1 day)'!L27/90000</f>
        <v>0.48</v>
      </c>
      <c r="F28" s="49">
        <v>1.0</v>
      </c>
      <c r="G28" s="49">
        <f>' Counts (age 4 days)'!S27</f>
        <v>0.3891285012</v>
      </c>
      <c r="H28" s="49">
        <f>' Counts (age 8 days)'!Q27</f>
        <v>0.07407407407</v>
      </c>
      <c r="I28" s="49">
        <f>' Counts (age 11 days)'!Q27</f>
        <v>0.06738868833</v>
      </c>
      <c r="J28" s="49">
        <f>' Counts (age 15 days)'!Q27</f>
        <v>0.01280683031</v>
      </c>
      <c r="K28" s="49">
        <f>' Counts (age 18 days)'!R27</f>
        <v>0.004701410423</v>
      </c>
      <c r="L28" s="41"/>
    </row>
    <row r="29" ht="15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</row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57"/>
    <col customWidth="1" min="2" max="2" width="7.29"/>
    <col customWidth="1" min="3" max="3" width="6.57"/>
    <col customWidth="1" min="4" max="4" width="6.43"/>
    <col customWidth="1" min="5" max="5" width="6.57"/>
    <col customWidth="1" min="6" max="6" width="9.57"/>
    <col customWidth="1" min="7" max="7" width="10.0"/>
    <col customWidth="1" min="8" max="8" width="8.14"/>
    <col customWidth="1" min="9" max="9" width="11.43"/>
    <col customWidth="1" min="10" max="10" width="12.14"/>
    <col customWidth="1" min="11" max="12" width="8.57"/>
    <col customWidth="1" min="13" max="13" width="18.71"/>
    <col customWidth="1" min="14" max="14" width="11.43"/>
    <col customWidth="1" min="15" max="15" width="10.71"/>
    <col customWidth="1" min="16" max="16" width="8.57"/>
  </cols>
  <sheetData>
    <row r="1" ht="15.0" customHeight="1">
      <c r="A1" s="52" t="s">
        <v>60</v>
      </c>
    </row>
    <row r="2" ht="15.0" customHeight="1">
      <c r="A2" s="11" t="s">
        <v>29</v>
      </c>
    </row>
    <row r="3">
      <c r="A3" s="16"/>
      <c r="B3" s="15" t="s">
        <v>33</v>
      </c>
      <c r="C3" s="16" t="s">
        <v>34</v>
      </c>
      <c r="D3" s="16" t="s">
        <v>35</v>
      </c>
      <c r="E3" s="16" t="s">
        <v>36</v>
      </c>
      <c r="F3" s="12" t="s">
        <v>61</v>
      </c>
      <c r="G3" s="12" t="s">
        <v>38</v>
      </c>
      <c r="H3" s="12" t="s">
        <v>62</v>
      </c>
      <c r="I3" s="12" t="s">
        <v>40</v>
      </c>
      <c r="J3" s="12" t="s">
        <v>63</v>
      </c>
      <c r="K3" s="12" t="s">
        <v>64</v>
      </c>
      <c r="L3" s="12" t="s">
        <v>65</v>
      </c>
      <c r="M3" s="12" t="s">
        <v>66</v>
      </c>
      <c r="N3" s="12" t="s">
        <v>67</v>
      </c>
      <c r="O3" s="12" t="s">
        <v>68</v>
      </c>
      <c r="P3" s="53"/>
    </row>
    <row r="4">
      <c r="A4" s="21"/>
      <c r="B4" s="21">
        <v>139.0</v>
      </c>
      <c r="C4" s="21">
        <v>143.0</v>
      </c>
      <c r="D4" s="21">
        <v>151.0</v>
      </c>
      <c r="E4" s="21">
        <v>166.0</v>
      </c>
      <c r="F4" s="21">
        <v>20.0</v>
      </c>
      <c r="G4" s="21">
        <v>450.0</v>
      </c>
      <c r="H4" s="22">
        <f>(AVERAGE(B4:E5)/(F4))*1000</f>
        <v>7616.666667</v>
      </c>
      <c r="I4" s="23">
        <f>H4*G4</f>
        <v>3427500</v>
      </c>
      <c r="J4" s="33">
        <v>30.0</v>
      </c>
      <c r="K4" s="51">
        <v>3000.0</v>
      </c>
      <c r="L4" s="51">
        <f>K4*J4</f>
        <v>90000</v>
      </c>
      <c r="M4" s="1">
        <f>L4/H4</f>
        <v>11.81619256</v>
      </c>
      <c r="N4" s="54">
        <f>(O4)/3000</f>
        <v>30</v>
      </c>
      <c r="O4" s="55">
        <f>(M4)*H4</f>
        <v>90000</v>
      </c>
    </row>
    <row r="5">
      <c r="B5" s="33">
        <v>161.0</v>
      </c>
      <c r="C5" s="33">
        <v>154.0</v>
      </c>
      <c r="F5" s="21"/>
      <c r="G5" s="21"/>
      <c r="H5" s="22"/>
      <c r="I5" s="23"/>
      <c r="K5" s="51"/>
      <c r="L5" s="51"/>
      <c r="M5" s="1"/>
      <c r="N5" s="1"/>
    </row>
    <row r="6">
      <c r="F6" s="21"/>
      <c r="G6" s="21"/>
      <c r="H6" s="22"/>
      <c r="I6" s="23"/>
      <c r="K6" s="51"/>
      <c r="L6" s="51"/>
      <c r="M6" s="1"/>
      <c r="N6" s="1"/>
    </row>
    <row r="7">
      <c r="A7" s="27"/>
      <c r="B7" s="27"/>
      <c r="C7" s="27"/>
      <c r="D7" s="27"/>
      <c r="E7" s="27"/>
      <c r="F7" s="28"/>
      <c r="G7" s="28"/>
      <c r="H7" s="29"/>
      <c r="I7" s="30"/>
      <c r="J7" s="27"/>
      <c r="K7" s="56"/>
      <c r="L7" s="56"/>
      <c r="M7" s="27"/>
      <c r="N7" s="27"/>
    </row>
    <row r="8">
      <c r="F8" s="21"/>
      <c r="G8" s="21"/>
      <c r="H8" s="22"/>
      <c r="I8" s="23"/>
      <c r="K8" s="51"/>
      <c r="L8" s="51"/>
      <c r="M8" s="1"/>
      <c r="N8" s="1"/>
    </row>
    <row r="9">
      <c r="F9" s="21"/>
      <c r="G9" s="21"/>
      <c r="H9" s="22"/>
      <c r="I9" s="23"/>
      <c r="K9" s="51"/>
      <c r="L9" s="51"/>
      <c r="M9" s="1"/>
      <c r="N9" s="1"/>
    </row>
    <row r="10">
      <c r="A10" s="27"/>
      <c r="B10" s="27"/>
      <c r="C10" s="27"/>
      <c r="D10" s="27"/>
      <c r="E10" s="27"/>
      <c r="F10" s="28"/>
      <c r="G10" s="28"/>
      <c r="H10" s="29"/>
      <c r="I10" s="30"/>
      <c r="J10" s="27"/>
      <c r="K10" s="56"/>
      <c r="L10" s="56"/>
      <c r="M10" s="27"/>
      <c r="N10" s="27"/>
    </row>
    <row r="11">
      <c r="F11" s="21"/>
      <c r="G11" s="21"/>
      <c r="H11" s="22"/>
      <c r="I11" s="23"/>
      <c r="K11" s="51"/>
      <c r="L11" s="51"/>
      <c r="M11" s="1"/>
      <c r="N11" s="1"/>
    </row>
    <row r="12">
      <c r="F12" s="21"/>
      <c r="G12" s="21"/>
      <c r="H12" s="22"/>
      <c r="I12" s="23"/>
      <c r="K12" s="51"/>
      <c r="L12" s="51"/>
      <c r="M12" s="1"/>
      <c r="N12" s="1"/>
    </row>
    <row r="13">
      <c r="A13" s="27"/>
      <c r="B13" s="27"/>
      <c r="C13" s="27"/>
      <c r="D13" s="27"/>
      <c r="E13" s="27"/>
      <c r="F13" s="28"/>
      <c r="G13" s="28"/>
      <c r="H13" s="29"/>
      <c r="I13" s="30"/>
      <c r="J13" s="27"/>
      <c r="K13" s="56"/>
      <c r="L13" s="56"/>
      <c r="M13" s="27"/>
      <c r="N13" s="27"/>
    </row>
    <row r="14">
      <c r="F14" s="21"/>
      <c r="G14" s="21"/>
      <c r="H14" s="22"/>
      <c r="I14" s="23"/>
      <c r="K14" s="51"/>
      <c r="L14" s="51"/>
      <c r="M14" s="1"/>
      <c r="N14" s="1"/>
    </row>
    <row r="15">
      <c r="F15" s="21"/>
      <c r="G15" s="21"/>
      <c r="H15" s="22"/>
      <c r="I15" s="23"/>
      <c r="K15" s="51"/>
      <c r="L15" s="51"/>
      <c r="M15" s="1"/>
      <c r="N15" s="1"/>
    </row>
    <row r="16">
      <c r="A16" s="27"/>
      <c r="B16" s="27"/>
      <c r="C16" s="27"/>
      <c r="D16" s="27"/>
      <c r="E16" s="27"/>
      <c r="F16" s="28"/>
      <c r="G16" s="28"/>
      <c r="H16" s="29"/>
      <c r="I16" s="30"/>
      <c r="J16" s="27"/>
      <c r="K16" s="56"/>
      <c r="L16" s="56"/>
      <c r="M16" s="27"/>
      <c r="N16" s="27"/>
    </row>
    <row r="17">
      <c r="F17" s="21"/>
      <c r="G17" s="21"/>
      <c r="H17" s="22"/>
      <c r="I17" s="23"/>
      <c r="K17" s="51"/>
      <c r="L17" s="51"/>
      <c r="M17" s="1"/>
      <c r="N17" s="1"/>
    </row>
    <row r="18">
      <c r="F18" s="21"/>
      <c r="G18" s="21"/>
      <c r="H18" s="22"/>
      <c r="I18" s="23"/>
      <c r="K18" s="51"/>
      <c r="L18" s="51"/>
      <c r="M18" s="1"/>
      <c r="N18" s="1"/>
    </row>
    <row r="19">
      <c r="A19" s="27"/>
      <c r="B19" s="27"/>
      <c r="C19" s="27"/>
      <c r="D19" s="27"/>
      <c r="E19" s="27"/>
      <c r="F19" s="28"/>
      <c r="G19" s="28"/>
      <c r="H19" s="29"/>
      <c r="I19" s="30"/>
      <c r="J19" s="27"/>
      <c r="K19" s="56"/>
      <c r="L19" s="56"/>
      <c r="M19" s="27"/>
      <c r="N19" s="27"/>
    </row>
    <row r="20">
      <c r="F20" s="21"/>
      <c r="G20" s="21"/>
      <c r="H20" s="22"/>
      <c r="I20" s="23"/>
      <c r="K20" s="51"/>
      <c r="L20" s="51"/>
      <c r="M20" s="1"/>
      <c r="N20" s="1"/>
    </row>
    <row r="21" ht="15.75" customHeight="1">
      <c r="F21" s="21"/>
      <c r="G21" s="21"/>
      <c r="H21" s="22"/>
      <c r="I21" s="23"/>
      <c r="K21" s="51"/>
      <c r="L21" s="51"/>
      <c r="M21" s="1"/>
      <c r="N21" s="1"/>
    </row>
    <row r="22" ht="27.0" customHeight="1">
      <c r="A22" s="27"/>
      <c r="B22" s="27"/>
      <c r="C22" s="27"/>
      <c r="D22" s="27"/>
      <c r="E22" s="27"/>
      <c r="F22" s="28"/>
      <c r="G22" s="28"/>
      <c r="H22" s="29"/>
      <c r="I22" s="30"/>
      <c r="J22" s="27"/>
      <c r="K22" s="56"/>
      <c r="L22" s="56"/>
      <c r="M22" s="27"/>
      <c r="N22" s="27"/>
    </row>
    <row r="23" ht="27.0" customHeight="1">
      <c r="F23" s="21"/>
      <c r="G23" s="21"/>
      <c r="H23" s="22"/>
      <c r="I23" s="23"/>
      <c r="K23" s="51"/>
      <c r="L23" s="51"/>
      <c r="M23" s="1"/>
      <c r="N23" s="1"/>
    </row>
    <row r="24" ht="27.0" customHeight="1">
      <c r="F24" s="21"/>
      <c r="G24" s="21"/>
      <c r="H24" s="22"/>
      <c r="I24" s="23"/>
      <c r="K24" s="51"/>
      <c r="L24" s="51"/>
      <c r="M24" s="1"/>
      <c r="N24" s="1"/>
    </row>
    <row r="25" ht="27.0" customHeight="1">
      <c r="A25" s="27"/>
      <c r="B25" s="27"/>
      <c r="C25" s="27"/>
      <c r="D25" s="27"/>
      <c r="E25" s="27"/>
      <c r="F25" s="28"/>
      <c r="G25" s="28"/>
      <c r="H25" s="29"/>
      <c r="I25" s="30"/>
      <c r="J25" s="27"/>
      <c r="K25" s="56"/>
      <c r="L25" s="56"/>
      <c r="M25" s="27"/>
      <c r="N25" s="27"/>
    </row>
    <row r="26" ht="27.0" customHeight="1">
      <c r="F26" s="21"/>
      <c r="G26" s="21"/>
      <c r="H26" s="22"/>
      <c r="I26" s="23"/>
      <c r="K26" s="51"/>
      <c r="L26" s="51"/>
      <c r="M26" s="1"/>
      <c r="N26" s="1"/>
    </row>
    <row r="27" ht="27.0" customHeight="1">
      <c r="F27" s="21"/>
      <c r="G27" s="21"/>
      <c r="H27" s="22"/>
      <c r="I27" s="23"/>
      <c r="K27" s="51"/>
      <c r="L27" s="51"/>
      <c r="M27" s="1"/>
      <c r="N27" s="1"/>
    </row>
    <row r="28" ht="13.5" customHeight="1">
      <c r="A28" s="27"/>
      <c r="B28" s="27"/>
      <c r="C28" s="27"/>
      <c r="D28" s="27"/>
      <c r="E28" s="27"/>
      <c r="F28" s="27"/>
      <c r="G28" s="27"/>
      <c r="H28" s="27"/>
      <c r="I28" s="27"/>
      <c r="J28" s="27"/>
      <c r="K28" s="27"/>
      <c r="L28" s="27"/>
      <c r="M28" s="27"/>
      <c r="N28" s="27"/>
    </row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 gridLines="1"/>
  <pageMargins bottom="0.75" footer="0.0" header="0.0" left="0.7" right="0.7" top="0.75"/>
  <pageSetup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57"/>
    <col customWidth="1" min="2" max="2" width="17.43"/>
    <col customWidth="1" min="3" max="4" width="9.14"/>
    <col customWidth="1" min="5" max="5" width="7.29"/>
    <col customWidth="1" min="6" max="6" width="6.57"/>
    <col customWidth="1" min="7" max="7" width="6.43"/>
    <col customWidth="1" min="8" max="8" width="6.57"/>
    <col customWidth="1" min="9" max="9" width="9.57"/>
    <col customWidth="1" min="10" max="10" width="10.0"/>
    <col customWidth="1" min="11" max="11" width="8.14"/>
    <col customWidth="1" min="12" max="12" width="11.43"/>
    <col customWidth="1" min="13" max="15" width="8.57"/>
    <col customWidth="1" min="17" max="17" width="8.57"/>
    <col customWidth="1" min="18" max="18" width="11.57"/>
    <col customWidth="1" min="19" max="20" width="8.57"/>
  </cols>
  <sheetData>
    <row r="1" ht="15.0" customHeight="1">
      <c r="A1" s="52" t="s">
        <v>69</v>
      </c>
      <c r="D1" s="6"/>
      <c r="O1" s="57"/>
      <c r="P1" s="58"/>
    </row>
    <row r="2" ht="15.0" customHeight="1">
      <c r="A2" s="11" t="s">
        <v>29</v>
      </c>
      <c r="D2" s="6"/>
      <c r="N2" s="33" t="s">
        <v>70</v>
      </c>
      <c r="O2" s="57" t="s">
        <v>71</v>
      </c>
      <c r="P2" s="58"/>
      <c r="Q2" s="59" t="s">
        <v>72</v>
      </c>
    </row>
    <row r="3">
      <c r="A3" s="16"/>
      <c r="B3" s="12" t="s">
        <v>30</v>
      </c>
      <c r="C3" s="13" t="s">
        <v>31</v>
      </c>
      <c r="D3" s="14" t="s">
        <v>73</v>
      </c>
      <c r="E3" s="15" t="s">
        <v>33</v>
      </c>
      <c r="F3" s="16" t="s">
        <v>34</v>
      </c>
      <c r="G3" s="16" t="s">
        <v>35</v>
      </c>
      <c r="H3" s="16" t="s">
        <v>36</v>
      </c>
      <c r="I3" s="12" t="s">
        <v>74</v>
      </c>
      <c r="J3" s="12" t="s">
        <v>38</v>
      </c>
      <c r="K3" s="12" t="s">
        <v>62</v>
      </c>
      <c r="L3" s="12" t="s">
        <v>40</v>
      </c>
      <c r="N3" s="12" t="s">
        <v>75</v>
      </c>
      <c r="O3" s="60" t="s">
        <v>76</v>
      </c>
      <c r="P3" s="61" t="s">
        <v>77</v>
      </c>
      <c r="Q3" s="12" t="s">
        <v>67</v>
      </c>
      <c r="R3" s="12" t="s">
        <v>68</v>
      </c>
      <c r="T3" s="62" t="s">
        <v>78</v>
      </c>
    </row>
    <row r="4">
      <c r="A4" s="21"/>
      <c r="B4" s="18" t="s">
        <v>42</v>
      </c>
      <c r="C4" s="19" t="s">
        <v>43</v>
      </c>
      <c r="D4" s="20">
        <v>1.0</v>
      </c>
      <c r="E4" s="33">
        <v>47.0</v>
      </c>
      <c r="F4" s="33">
        <v>71.0</v>
      </c>
      <c r="G4" s="33">
        <v>69.0</v>
      </c>
      <c r="H4" s="33">
        <v>61.0</v>
      </c>
      <c r="I4" s="21">
        <v>50.0</v>
      </c>
      <c r="J4" s="21">
        <v>40.0</v>
      </c>
      <c r="K4" s="22">
        <f t="shared" ref="K4:K27" si="1">(AVERAGE(E4:H4)/(I4))*1000</f>
        <v>1240</v>
      </c>
      <c r="L4" s="63">
        <f t="shared" ref="L4:L27" si="2">K4*J4</f>
        <v>49600</v>
      </c>
      <c r="N4" s="33">
        <f t="shared" ref="N4:N27" si="3">(1000/$K4)*2000</f>
        <v>1612.903226</v>
      </c>
      <c r="O4" s="64">
        <f t="shared" ref="O4:O27" si="4">(1000/$K4)*15000</f>
        <v>12096.77419</v>
      </c>
      <c r="P4" s="58">
        <f t="shared" ref="P4:P27" si="5">O4/1000</f>
        <v>12.09677419</v>
      </c>
      <c r="Q4" s="51">
        <f t="shared" ref="Q4:Q27" si="6">((O4/1000)*K4)/1000</f>
        <v>15</v>
      </c>
      <c r="R4" s="1">
        <f t="shared" ref="R4:R27" si="7">(O4/1000)*K4</f>
        <v>15000</v>
      </c>
      <c r="T4" s="65">
        <f t="shared" ref="T4:T27" si="8">L4/90000</f>
        <v>0.5511111111</v>
      </c>
    </row>
    <row r="5">
      <c r="B5" s="18" t="s">
        <v>42</v>
      </c>
      <c r="C5" s="6" t="s">
        <v>44</v>
      </c>
      <c r="D5" s="20">
        <v>2.0</v>
      </c>
      <c r="E5" s="33">
        <v>63.0</v>
      </c>
      <c r="F5" s="33">
        <v>58.0</v>
      </c>
      <c r="G5" s="33">
        <v>64.0</v>
      </c>
      <c r="H5" s="33">
        <v>59.0</v>
      </c>
      <c r="I5" s="21">
        <v>50.0</v>
      </c>
      <c r="J5" s="21">
        <v>40.0</v>
      </c>
      <c r="K5" s="22">
        <f t="shared" si="1"/>
        <v>1220</v>
      </c>
      <c r="L5" s="63">
        <f t="shared" si="2"/>
        <v>48800</v>
      </c>
      <c r="N5" s="33">
        <f t="shared" si="3"/>
        <v>1639.344262</v>
      </c>
      <c r="O5" s="64">
        <f t="shared" si="4"/>
        <v>12295.08197</v>
      </c>
      <c r="P5" s="58">
        <f t="shared" si="5"/>
        <v>12.29508197</v>
      </c>
      <c r="Q5" s="51">
        <f t="shared" si="6"/>
        <v>15</v>
      </c>
      <c r="R5" s="1">
        <f t="shared" si="7"/>
        <v>15000</v>
      </c>
      <c r="T5" s="65">
        <f t="shared" si="8"/>
        <v>0.5422222222</v>
      </c>
    </row>
    <row r="6">
      <c r="B6" s="18" t="s">
        <v>42</v>
      </c>
      <c r="C6" s="19" t="s">
        <v>45</v>
      </c>
      <c r="D6" s="20">
        <v>3.0</v>
      </c>
      <c r="E6" s="33">
        <v>54.0</v>
      </c>
      <c r="F6" s="33">
        <v>61.0</v>
      </c>
      <c r="G6" s="33">
        <v>78.0</v>
      </c>
      <c r="H6" s="33">
        <v>57.0</v>
      </c>
      <c r="I6" s="21">
        <v>50.0</v>
      </c>
      <c r="J6" s="21">
        <v>40.0</v>
      </c>
      <c r="K6" s="22">
        <f t="shared" si="1"/>
        <v>1250</v>
      </c>
      <c r="L6" s="63">
        <f t="shared" si="2"/>
        <v>50000</v>
      </c>
      <c r="N6" s="66">
        <f t="shared" si="3"/>
        <v>1600</v>
      </c>
      <c r="O6" s="67">
        <f t="shared" si="4"/>
        <v>12000</v>
      </c>
      <c r="P6" s="58">
        <f t="shared" si="5"/>
        <v>12</v>
      </c>
      <c r="Q6" s="68">
        <f t="shared" si="6"/>
        <v>15</v>
      </c>
      <c r="R6" s="1">
        <f t="shared" si="7"/>
        <v>15000</v>
      </c>
      <c r="T6" s="65">
        <f t="shared" si="8"/>
        <v>0.5555555556</v>
      </c>
    </row>
    <row r="7">
      <c r="A7" s="27"/>
      <c r="B7" s="24" t="s">
        <v>46</v>
      </c>
      <c r="C7" s="25" t="s">
        <v>43</v>
      </c>
      <c r="D7" s="26">
        <v>4.0</v>
      </c>
      <c r="E7" s="27">
        <v>50.0</v>
      </c>
      <c r="F7" s="27">
        <v>64.0</v>
      </c>
      <c r="G7" s="27">
        <v>44.0</v>
      </c>
      <c r="H7" s="27">
        <v>62.0</v>
      </c>
      <c r="I7" s="21">
        <v>50.0</v>
      </c>
      <c r="J7" s="21">
        <v>40.0</v>
      </c>
      <c r="K7" s="29">
        <f t="shared" si="1"/>
        <v>1100</v>
      </c>
      <c r="L7" s="69">
        <f t="shared" si="2"/>
        <v>44000</v>
      </c>
      <c r="M7" s="27"/>
      <c r="N7" s="33">
        <f t="shared" si="3"/>
        <v>1818.181818</v>
      </c>
      <c r="O7" s="64">
        <f t="shared" si="4"/>
        <v>13636.36364</v>
      </c>
      <c r="P7" s="58">
        <f t="shared" si="5"/>
        <v>13.63636364</v>
      </c>
      <c r="Q7" s="51">
        <f t="shared" si="6"/>
        <v>15</v>
      </c>
      <c r="R7" s="1">
        <f t="shared" si="7"/>
        <v>15000</v>
      </c>
      <c r="T7" s="65">
        <f t="shared" si="8"/>
        <v>0.4888888889</v>
      </c>
    </row>
    <row r="8">
      <c r="B8" s="18" t="s">
        <v>46</v>
      </c>
      <c r="C8" s="6" t="s">
        <v>44</v>
      </c>
      <c r="D8" s="20">
        <v>5.0</v>
      </c>
      <c r="E8" s="33">
        <v>46.0</v>
      </c>
      <c r="F8" s="33">
        <v>34.0</v>
      </c>
      <c r="G8" s="33">
        <v>53.0</v>
      </c>
      <c r="H8" s="33">
        <v>49.0</v>
      </c>
      <c r="I8" s="21">
        <v>50.0</v>
      </c>
      <c r="J8" s="21">
        <v>40.0</v>
      </c>
      <c r="K8" s="22">
        <f t="shared" si="1"/>
        <v>910</v>
      </c>
      <c r="L8" s="63">
        <f t="shared" si="2"/>
        <v>36400</v>
      </c>
      <c r="N8" s="33">
        <f t="shared" si="3"/>
        <v>2197.802198</v>
      </c>
      <c r="O8" s="64">
        <f t="shared" si="4"/>
        <v>16483.51648</v>
      </c>
      <c r="P8" s="58">
        <f t="shared" si="5"/>
        <v>16.48351648</v>
      </c>
      <c r="Q8" s="51">
        <f t="shared" si="6"/>
        <v>15</v>
      </c>
      <c r="R8" s="1">
        <f t="shared" si="7"/>
        <v>15000</v>
      </c>
      <c r="T8" s="65">
        <f t="shared" si="8"/>
        <v>0.4044444444</v>
      </c>
    </row>
    <row r="9">
      <c r="B9" s="18" t="s">
        <v>46</v>
      </c>
      <c r="C9" s="19" t="s">
        <v>45</v>
      </c>
      <c r="D9" s="20">
        <v>6.0</v>
      </c>
      <c r="E9" s="33">
        <v>57.0</v>
      </c>
      <c r="F9" s="33">
        <v>65.0</v>
      </c>
      <c r="G9" s="33">
        <v>58.0</v>
      </c>
      <c r="H9" s="33">
        <v>50.0</v>
      </c>
      <c r="I9" s="21">
        <v>50.0</v>
      </c>
      <c r="J9" s="21">
        <v>40.0</v>
      </c>
      <c r="K9" s="22">
        <f t="shared" si="1"/>
        <v>1150</v>
      </c>
      <c r="L9" s="63">
        <f t="shared" si="2"/>
        <v>46000</v>
      </c>
      <c r="N9" s="66">
        <f t="shared" si="3"/>
        <v>1739.130435</v>
      </c>
      <c r="O9" s="67">
        <f t="shared" si="4"/>
        <v>13043.47826</v>
      </c>
      <c r="P9" s="58">
        <f t="shared" si="5"/>
        <v>13.04347826</v>
      </c>
      <c r="Q9" s="68">
        <f t="shared" si="6"/>
        <v>15</v>
      </c>
      <c r="R9" s="1">
        <f t="shared" si="7"/>
        <v>15000</v>
      </c>
      <c r="T9" s="65">
        <f t="shared" si="8"/>
        <v>0.5111111111</v>
      </c>
    </row>
    <row r="10">
      <c r="A10" s="27"/>
      <c r="B10" s="24" t="s">
        <v>47</v>
      </c>
      <c r="C10" s="25" t="s">
        <v>43</v>
      </c>
      <c r="D10" s="26">
        <v>7.0</v>
      </c>
      <c r="E10" s="27">
        <v>51.0</v>
      </c>
      <c r="F10" s="27">
        <v>57.0</v>
      </c>
      <c r="G10" s="27">
        <v>45.0</v>
      </c>
      <c r="H10" s="27">
        <v>50.0</v>
      </c>
      <c r="I10" s="21">
        <v>50.0</v>
      </c>
      <c r="J10" s="21">
        <v>40.0</v>
      </c>
      <c r="K10" s="29">
        <f t="shared" si="1"/>
        <v>1015</v>
      </c>
      <c r="L10" s="69">
        <f t="shared" si="2"/>
        <v>40600</v>
      </c>
      <c r="M10" s="27"/>
      <c r="N10" s="33">
        <f t="shared" si="3"/>
        <v>1970.44335</v>
      </c>
      <c r="O10" s="64">
        <f t="shared" si="4"/>
        <v>14778.32512</v>
      </c>
      <c r="P10" s="58">
        <f t="shared" si="5"/>
        <v>14.77832512</v>
      </c>
      <c r="Q10" s="51">
        <f t="shared" si="6"/>
        <v>15</v>
      </c>
      <c r="R10" s="1">
        <f t="shared" si="7"/>
        <v>15000</v>
      </c>
      <c r="T10" s="65">
        <f t="shared" si="8"/>
        <v>0.4511111111</v>
      </c>
    </row>
    <row r="11">
      <c r="B11" s="18" t="s">
        <v>47</v>
      </c>
      <c r="C11" s="6" t="s">
        <v>44</v>
      </c>
      <c r="D11" s="20">
        <v>8.0</v>
      </c>
      <c r="E11" s="33">
        <v>64.0</v>
      </c>
      <c r="F11" s="33">
        <v>45.0</v>
      </c>
      <c r="G11" s="33">
        <v>62.0</v>
      </c>
      <c r="H11" s="33">
        <v>49.0</v>
      </c>
      <c r="I11" s="21">
        <v>50.0</v>
      </c>
      <c r="J11" s="21">
        <v>40.0</v>
      </c>
      <c r="K11" s="22">
        <f t="shared" si="1"/>
        <v>1100</v>
      </c>
      <c r="L11" s="63">
        <f t="shared" si="2"/>
        <v>44000</v>
      </c>
      <c r="N11" s="33">
        <f t="shared" si="3"/>
        <v>1818.181818</v>
      </c>
      <c r="O11" s="64">
        <f t="shared" si="4"/>
        <v>13636.36364</v>
      </c>
      <c r="P11" s="58">
        <f t="shared" si="5"/>
        <v>13.63636364</v>
      </c>
      <c r="Q11" s="51">
        <f t="shared" si="6"/>
        <v>15</v>
      </c>
      <c r="R11" s="1">
        <f t="shared" si="7"/>
        <v>15000</v>
      </c>
      <c r="T11" s="65">
        <f t="shared" si="8"/>
        <v>0.4888888889</v>
      </c>
    </row>
    <row r="12">
      <c r="B12" s="18" t="s">
        <v>47</v>
      </c>
      <c r="C12" s="19" t="s">
        <v>45</v>
      </c>
      <c r="D12" s="20">
        <v>9.0</v>
      </c>
      <c r="E12" s="33">
        <v>46.0</v>
      </c>
      <c r="F12" s="33">
        <v>55.0</v>
      </c>
      <c r="G12" s="33">
        <v>54.0</v>
      </c>
      <c r="H12" s="33">
        <v>30.0</v>
      </c>
      <c r="I12" s="21">
        <v>50.0</v>
      </c>
      <c r="J12" s="21">
        <v>40.0</v>
      </c>
      <c r="K12" s="22">
        <f t="shared" si="1"/>
        <v>925</v>
      </c>
      <c r="L12" s="63">
        <f t="shared" si="2"/>
        <v>37000</v>
      </c>
      <c r="N12" s="66">
        <f t="shared" si="3"/>
        <v>2162.162162</v>
      </c>
      <c r="O12" s="67">
        <f t="shared" si="4"/>
        <v>16216.21622</v>
      </c>
      <c r="P12" s="58">
        <f t="shared" si="5"/>
        <v>16.21621622</v>
      </c>
      <c r="Q12" s="68">
        <f t="shared" si="6"/>
        <v>15</v>
      </c>
      <c r="R12" s="1">
        <f t="shared" si="7"/>
        <v>15000</v>
      </c>
      <c r="T12" s="65">
        <f t="shared" si="8"/>
        <v>0.4111111111</v>
      </c>
    </row>
    <row r="13">
      <c r="A13" s="27"/>
      <c r="B13" s="24" t="s">
        <v>48</v>
      </c>
      <c r="C13" s="25" t="s">
        <v>43</v>
      </c>
      <c r="D13" s="26">
        <v>10.0</v>
      </c>
      <c r="E13" s="27">
        <v>55.0</v>
      </c>
      <c r="F13" s="27">
        <v>57.0</v>
      </c>
      <c r="G13" s="27">
        <v>45.0</v>
      </c>
      <c r="H13" s="27">
        <v>50.0</v>
      </c>
      <c r="I13" s="28">
        <v>50.0</v>
      </c>
      <c r="J13" s="28">
        <v>40.0</v>
      </c>
      <c r="K13" s="29">
        <f t="shared" si="1"/>
        <v>1035</v>
      </c>
      <c r="L13" s="69">
        <f t="shared" si="2"/>
        <v>41400</v>
      </c>
      <c r="M13" s="27"/>
      <c r="N13" s="33">
        <f t="shared" si="3"/>
        <v>1932.36715</v>
      </c>
      <c r="O13" s="64">
        <f t="shared" si="4"/>
        <v>14492.75362</v>
      </c>
      <c r="P13" s="58">
        <f t="shared" si="5"/>
        <v>14.49275362</v>
      </c>
      <c r="Q13" s="51">
        <f t="shared" si="6"/>
        <v>15</v>
      </c>
      <c r="R13" s="1">
        <f t="shared" si="7"/>
        <v>15000</v>
      </c>
      <c r="T13" s="65">
        <f t="shared" si="8"/>
        <v>0.46</v>
      </c>
    </row>
    <row r="14">
      <c r="B14" s="18" t="s">
        <v>48</v>
      </c>
      <c r="C14" s="6" t="s">
        <v>44</v>
      </c>
      <c r="D14" s="20">
        <v>11.0</v>
      </c>
      <c r="E14" s="33">
        <v>36.0</v>
      </c>
      <c r="F14" s="33">
        <v>34.0</v>
      </c>
      <c r="G14" s="33">
        <v>38.0</v>
      </c>
      <c r="I14" s="21">
        <v>50.0</v>
      </c>
      <c r="J14" s="21">
        <v>40.0</v>
      </c>
      <c r="K14" s="22">
        <f t="shared" si="1"/>
        <v>720</v>
      </c>
      <c r="L14" s="63">
        <f t="shared" si="2"/>
        <v>28800</v>
      </c>
      <c r="N14" s="33">
        <f t="shared" si="3"/>
        <v>2777.777778</v>
      </c>
      <c r="O14" s="64">
        <f t="shared" si="4"/>
        <v>20833.33333</v>
      </c>
      <c r="P14" s="58">
        <f t="shared" si="5"/>
        <v>20.83333333</v>
      </c>
      <c r="Q14" s="51">
        <f t="shared" si="6"/>
        <v>15</v>
      </c>
      <c r="R14" s="1">
        <f t="shared" si="7"/>
        <v>15000</v>
      </c>
      <c r="T14" s="65">
        <f t="shared" si="8"/>
        <v>0.32</v>
      </c>
    </row>
    <row r="15">
      <c r="B15" s="18" t="s">
        <v>48</v>
      </c>
      <c r="C15" s="19" t="s">
        <v>45</v>
      </c>
      <c r="D15" s="20">
        <v>12.0</v>
      </c>
      <c r="E15" s="33">
        <v>47.0</v>
      </c>
      <c r="F15" s="33">
        <v>53.0</v>
      </c>
      <c r="G15" s="33">
        <v>58.0</v>
      </c>
      <c r="H15" s="33">
        <v>40.0</v>
      </c>
      <c r="I15" s="21">
        <v>50.0</v>
      </c>
      <c r="J15" s="21">
        <v>40.0</v>
      </c>
      <c r="K15" s="22">
        <f t="shared" si="1"/>
        <v>990</v>
      </c>
      <c r="L15" s="63">
        <f t="shared" si="2"/>
        <v>39600</v>
      </c>
      <c r="N15" s="66">
        <f t="shared" si="3"/>
        <v>2020.20202</v>
      </c>
      <c r="O15" s="67">
        <f t="shared" si="4"/>
        <v>15151.51515</v>
      </c>
      <c r="P15" s="58">
        <f t="shared" si="5"/>
        <v>15.15151515</v>
      </c>
      <c r="Q15" s="68">
        <f t="shared" si="6"/>
        <v>15</v>
      </c>
      <c r="R15" s="1">
        <f t="shared" si="7"/>
        <v>15000</v>
      </c>
      <c r="T15" s="65">
        <f t="shared" si="8"/>
        <v>0.44</v>
      </c>
    </row>
    <row r="16">
      <c r="A16" s="27"/>
      <c r="B16" s="24" t="s">
        <v>49</v>
      </c>
      <c r="C16" s="25" t="s">
        <v>43</v>
      </c>
      <c r="D16" s="26">
        <v>13.0</v>
      </c>
      <c r="E16" s="27">
        <v>63.0</v>
      </c>
      <c r="F16" s="27">
        <v>55.0</v>
      </c>
      <c r="G16" s="27">
        <v>49.0</v>
      </c>
      <c r="H16" s="27">
        <v>49.0</v>
      </c>
      <c r="I16" s="28">
        <v>50.0</v>
      </c>
      <c r="J16" s="28">
        <v>30.0</v>
      </c>
      <c r="K16" s="29">
        <f t="shared" si="1"/>
        <v>1080</v>
      </c>
      <c r="L16" s="69">
        <f t="shared" si="2"/>
        <v>32400</v>
      </c>
      <c r="M16" s="27"/>
      <c r="N16" s="33">
        <f t="shared" si="3"/>
        <v>1851.851852</v>
      </c>
      <c r="O16" s="64">
        <f t="shared" si="4"/>
        <v>13888.88889</v>
      </c>
      <c r="P16" s="58">
        <f t="shared" si="5"/>
        <v>13.88888889</v>
      </c>
      <c r="Q16" s="51">
        <f t="shared" si="6"/>
        <v>15</v>
      </c>
      <c r="R16" s="1">
        <f t="shared" si="7"/>
        <v>15000</v>
      </c>
      <c r="T16" s="65">
        <f t="shared" si="8"/>
        <v>0.36</v>
      </c>
    </row>
    <row r="17">
      <c r="B17" s="18" t="s">
        <v>49</v>
      </c>
      <c r="C17" s="6" t="s">
        <v>44</v>
      </c>
      <c r="D17" s="20">
        <v>14.0</v>
      </c>
      <c r="E17" s="33">
        <v>75.0</v>
      </c>
      <c r="F17" s="33">
        <v>75.0</v>
      </c>
      <c r="G17" s="33">
        <v>88.0</v>
      </c>
      <c r="H17" s="33">
        <v>81.0</v>
      </c>
      <c r="I17" s="21">
        <v>50.0</v>
      </c>
      <c r="J17" s="21">
        <v>30.0</v>
      </c>
      <c r="K17" s="22">
        <f t="shared" si="1"/>
        <v>1595</v>
      </c>
      <c r="L17" s="63">
        <f t="shared" si="2"/>
        <v>47850</v>
      </c>
      <c r="N17" s="33">
        <f t="shared" si="3"/>
        <v>1253.918495</v>
      </c>
      <c r="O17" s="64">
        <f t="shared" si="4"/>
        <v>9404.388715</v>
      </c>
      <c r="P17" s="58">
        <f t="shared" si="5"/>
        <v>9.404388715</v>
      </c>
      <c r="Q17" s="51">
        <f t="shared" si="6"/>
        <v>15</v>
      </c>
      <c r="R17" s="1">
        <f t="shared" si="7"/>
        <v>15000</v>
      </c>
      <c r="T17" s="65">
        <f t="shared" si="8"/>
        <v>0.5316666667</v>
      </c>
    </row>
    <row r="18">
      <c r="B18" s="18" t="s">
        <v>49</v>
      </c>
      <c r="C18" s="19" t="s">
        <v>45</v>
      </c>
      <c r="D18" s="20">
        <v>15.0</v>
      </c>
      <c r="E18" s="33">
        <v>73.0</v>
      </c>
      <c r="F18" s="33">
        <v>62.0</v>
      </c>
      <c r="G18" s="33">
        <v>45.0</v>
      </c>
      <c r="H18" s="33">
        <v>51.0</v>
      </c>
      <c r="I18" s="21">
        <v>50.0</v>
      </c>
      <c r="J18" s="21">
        <v>40.0</v>
      </c>
      <c r="K18" s="22">
        <f t="shared" si="1"/>
        <v>1155</v>
      </c>
      <c r="L18" s="63">
        <f t="shared" si="2"/>
        <v>46200</v>
      </c>
      <c r="N18" s="66">
        <f t="shared" si="3"/>
        <v>1731.601732</v>
      </c>
      <c r="O18" s="67">
        <f t="shared" si="4"/>
        <v>12987.01299</v>
      </c>
      <c r="P18" s="58">
        <f t="shared" si="5"/>
        <v>12.98701299</v>
      </c>
      <c r="Q18" s="68">
        <f t="shared" si="6"/>
        <v>15</v>
      </c>
      <c r="R18" s="1">
        <f t="shared" si="7"/>
        <v>15000</v>
      </c>
      <c r="T18" s="65">
        <f t="shared" si="8"/>
        <v>0.5133333333</v>
      </c>
    </row>
    <row r="19">
      <c r="A19" s="27"/>
      <c r="B19" s="24" t="s">
        <v>51</v>
      </c>
      <c r="C19" s="25" t="s">
        <v>43</v>
      </c>
      <c r="D19" s="26">
        <v>16.0</v>
      </c>
      <c r="E19" s="27">
        <v>27.0</v>
      </c>
      <c r="F19" s="27">
        <v>35.0</v>
      </c>
      <c r="G19" s="27">
        <v>47.0</v>
      </c>
      <c r="H19" s="27">
        <v>35.0</v>
      </c>
      <c r="I19" s="28">
        <v>50.0</v>
      </c>
      <c r="J19" s="28">
        <v>40.0</v>
      </c>
      <c r="K19" s="29">
        <f t="shared" si="1"/>
        <v>720</v>
      </c>
      <c r="L19" s="69">
        <f t="shared" si="2"/>
        <v>28800</v>
      </c>
      <c r="M19" s="27"/>
      <c r="N19" s="33">
        <f t="shared" si="3"/>
        <v>2777.777778</v>
      </c>
      <c r="O19" s="64">
        <f t="shared" si="4"/>
        <v>20833.33333</v>
      </c>
      <c r="P19" s="58">
        <f t="shared" si="5"/>
        <v>20.83333333</v>
      </c>
      <c r="Q19" s="51">
        <f t="shared" si="6"/>
        <v>15</v>
      </c>
      <c r="R19" s="1">
        <f t="shared" si="7"/>
        <v>15000</v>
      </c>
      <c r="T19" s="65">
        <f t="shared" si="8"/>
        <v>0.32</v>
      </c>
    </row>
    <row r="20">
      <c r="B20" s="18" t="s">
        <v>51</v>
      </c>
      <c r="C20" s="6" t="s">
        <v>44</v>
      </c>
      <c r="D20" s="20">
        <v>17.0</v>
      </c>
      <c r="E20" s="33">
        <v>51.0</v>
      </c>
      <c r="F20" s="33">
        <v>47.0</v>
      </c>
      <c r="G20" s="33">
        <v>55.0</v>
      </c>
      <c r="H20" s="33">
        <v>46.0</v>
      </c>
      <c r="I20" s="21">
        <v>50.0</v>
      </c>
      <c r="J20" s="21">
        <v>30.0</v>
      </c>
      <c r="K20" s="22">
        <f t="shared" si="1"/>
        <v>995</v>
      </c>
      <c r="L20" s="63">
        <f t="shared" si="2"/>
        <v>29850</v>
      </c>
      <c r="N20" s="33">
        <f t="shared" si="3"/>
        <v>2010.050251</v>
      </c>
      <c r="O20" s="64">
        <f t="shared" si="4"/>
        <v>15075.37688</v>
      </c>
      <c r="P20" s="58">
        <f t="shared" si="5"/>
        <v>15.07537688</v>
      </c>
      <c r="Q20" s="51">
        <f t="shared" si="6"/>
        <v>15</v>
      </c>
      <c r="R20" s="1">
        <f t="shared" si="7"/>
        <v>15000</v>
      </c>
      <c r="T20" s="65">
        <f t="shared" si="8"/>
        <v>0.3316666667</v>
      </c>
    </row>
    <row r="21" ht="15.75" customHeight="1">
      <c r="B21" s="18" t="s">
        <v>51</v>
      </c>
      <c r="C21" s="19" t="s">
        <v>45</v>
      </c>
      <c r="D21" s="20">
        <v>18.0</v>
      </c>
      <c r="E21" s="33">
        <v>42.0</v>
      </c>
      <c r="F21" s="33">
        <v>55.0</v>
      </c>
      <c r="G21" s="33">
        <v>39.0</v>
      </c>
      <c r="H21" s="33">
        <v>37.0</v>
      </c>
      <c r="I21" s="21">
        <v>50.0</v>
      </c>
      <c r="J21" s="21">
        <v>30.0</v>
      </c>
      <c r="K21" s="22">
        <f t="shared" si="1"/>
        <v>865</v>
      </c>
      <c r="L21" s="63">
        <f t="shared" si="2"/>
        <v>25950</v>
      </c>
      <c r="N21" s="66">
        <f t="shared" si="3"/>
        <v>2312.138728</v>
      </c>
      <c r="O21" s="67">
        <f t="shared" si="4"/>
        <v>17341.04046</v>
      </c>
      <c r="P21" s="58">
        <f t="shared" si="5"/>
        <v>17.34104046</v>
      </c>
      <c r="Q21" s="68">
        <f t="shared" si="6"/>
        <v>15</v>
      </c>
      <c r="R21" s="1">
        <f t="shared" si="7"/>
        <v>15000</v>
      </c>
      <c r="T21" s="65">
        <f t="shared" si="8"/>
        <v>0.2883333333</v>
      </c>
    </row>
    <row r="22" ht="27.0" customHeight="1">
      <c r="A22" s="27"/>
      <c r="B22" s="24" t="s">
        <v>52</v>
      </c>
      <c r="C22" s="25" t="s">
        <v>43</v>
      </c>
      <c r="D22" s="26">
        <v>19.0</v>
      </c>
      <c r="E22" s="27">
        <v>40.0</v>
      </c>
      <c r="F22" s="27">
        <v>66.0</v>
      </c>
      <c r="G22" s="27">
        <v>76.0</v>
      </c>
      <c r="H22" s="27">
        <v>72.0</v>
      </c>
      <c r="I22" s="28">
        <v>50.0</v>
      </c>
      <c r="J22" s="28">
        <v>40.0</v>
      </c>
      <c r="K22" s="29">
        <f t="shared" si="1"/>
        <v>1270</v>
      </c>
      <c r="L22" s="69">
        <f t="shared" si="2"/>
        <v>50800</v>
      </c>
      <c r="M22" s="27"/>
      <c r="N22" s="33">
        <f t="shared" si="3"/>
        <v>1574.80315</v>
      </c>
      <c r="O22" s="64">
        <f t="shared" si="4"/>
        <v>11811.02362</v>
      </c>
      <c r="P22" s="58">
        <f t="shared" si="5"/>
        <v>11.81102362</v>
      </c>
      <c r="Q22" s="51">
        <f t="shared" si="6"/>
        <v>15</v>
      </c>
      <c r="R22" s="1">
        <f t="shared" si="7"/>
        <v>15000</v>
      </c>
      <c r="T22" s="65">
        <f t="shared" si="8"/>
        <v>0.5644444444</v>
      </c>
    </row>
    <row r="23" ht="27.0" customHeight="1">
      <c r="B23" s="18" t="s">
        <v>52</v>
      </c>
      <c r="C23" s="6" t="s">
        <v>44</v>
      </c>
      <c r="D23" s="20">
        <v>20.0</v>
      </c>
      <c r="E23" s="33">
        <v>49.0</v>
      </c>
      <c r="F23" s="33">
        <v>66.0</v>
      </c>
      <c r="G23" s="33">
        <v>70.0</v>
      </c>
      <c r="H23" s="33">
        <v>64.0</v>
      </c>
      <c r="I23" s="21">
        <v>50.0</v>
      </c>
      <c r="J23" s="21">
        <v>40.0</v>
      </c>
      <c r="K23" s="22">
        <f t="shared" si="1"/>
        <v>1245</v>
      </c>
      <c r="L23" s="63">
        <f t="shared" si="2"/>
        <v>49800</v>
      </c>
      <c r="N23" s="33">
        <f t="shared" si="3"/>
        <v>1606.425703</v>
      </c>
      <c r="O23" s="64">
        <f t="shared" si="4"/>
        <v>12048.19277</v>
      </c>
      <c r="P23" s="58">
        <f t="shared" si="5"/>
        <v>12.04819277</v>
      </c>
      <c r="Q23" s="51">
        <f t="shared" si="6"/>
        <v>15</v>
      </c>
      <c r="R23" s="1">
        <f t="shared" si="7"/>
        <v>15000</v>
      </c>
      <c r="T23" s="65">
        <f t="shared" si="8"/>
        <v>0.5533333333</v>
      </c>
    </row>
    <row r="24" ht="27.0" customHeight="1">
      <c r="B24" s="18" t="s">
        <v>52</v>
      </c>
      <c r="C24" s="19" t="s">
        <v>45</v>
      </c>
      <c r="D24" s="20">
        <v>21.0</v>
      </c>
      <c r="E24" s="33">
        <v>78.0</v>
      </c>
      <c r="F24" s="33">
        <v>73.0</v>
      </c>
      <c r="G24" s="33">
        <v>56.0</v>
      </c>
      <c r="H24" s="33">
        <v>65.0</v>
      </c>
      <c r="I24" s="21">
        <v>50.0</v>
      </c>
      <c r="J24" s="21">
        <v>40.0</v>
      </c>
      <c r="K24" s="22">
        <f t="shared" si="1"/>
        <v>1360</v>
      </c>
      <c r="L24" s="63">
        <f t="shared" si="2"/>
        <v>54400</v>
      </c>
      <c r="N24" s="66">
        <f t="shared" si="3"/>
        <v>1470.588235</v>
      </c>
      <c r="O24" s="67">
        <f t="shared" si="4"/>
        <v>11029.41176</v>
      </c>
      <c r="P24" s="58">
        <f t="shared" si="5"/>
        <v>11.02941176</v>
      </c>
      <c r="Q24" s="68">
        <f t="shared" si="6"/>
        <v>15</v>
      </c>
      <c r="R24" s="1">
        <f t="shared" si="7"/>
        <v>15000</v>
      </c>
      <c r="T24" s="65">
        <f t="shared" si="8"/>
        <v>0.6044444444</v>
      </c>
    </row>
    <row r="25" ht="27.0" customHeight="1">
      <c r="A25" s="27"/>
      <c r="B25" s="24" t="s">
        <v>53</v>
      </c>
      <c r="C25" s="25" t="s">
        <v>43</v>
      </c>
      <c r="D25" s="26">
        <v>22.0</v>
      </c>
      <c r="E25" s="27">
        <v>70.0</v>
      </c>
      <c r="F25" s="27">
        <v>68.0</v>
      </c>
      <c r="G25" s="27">
        <v>64.0</v>
      </c>
      <c r="H25" s="27">
        <v>69.0</v>
      </c>
      <c r="I25" s="28">
        <v>50.0</v>
      </c>
      <c r="J25" s="28">
        <v>30.0</v>
      </c>
      <c r="K25" s="29">
        <f t="shared" si="1"/>
        <v>1355</v>
      </c>
      <c r="L25" s="69">
        <f t="shared" si="2"/>
        <v>40650</v>
      </c>
      <c r="M25" s="27"/>
      <c r="N25" s="33">
        <f t="shared" si="3"/>
        <v>1476.01476</v>
      </c>
      <c r="O25" s="64">
        <f t="shared" si="4"/>
        <v>11070.1107</v>
      </c>
      <c r="P25" s="58">
        <f t="shared" si="5"/>
        <v>11.0701107</v>
      </c>
      <c r="Q25" s="51">
        <f t="shared" si="6"/>
        <v>15</v>
      </c>
      <c r="R25" s="1">
        <f t="shared" si="7"/>
        <v>15000</v>
      </c>
      <c r="T25" s="65">
        <f t="shared" si="8"/>
        <v>0.4516666667</v>
      </c>
    </row>
    <row r="26" ht="27.0" customHeight="1">
      <c r="B26" s="18" t="s">
        <v>53</v>
      </c>
      <c r="C26" s="6" t="s">
        <v>44</v>
      </c>
      <c r="D26" s="20">
        <v>23.0</v>
      </c>
      <c r="E26" s="33">
        <v>48.0</v>
      </c>
      <c r="F26" s="33">
        <v>43.0</v>
      </c>
      <c r="G26" s="33">
        <v>45.0</v>
      </c>
      <c r="I26" s="21">
        <v>50.0</v>
      </c>
      <c r="J26" s="21">
        <v>40.0</v>
      </c>
      <c r="K26" s="22">
        <f t="shared" si="1"/>
        <v>906.6666667</v>
      </c>
      <c r="L26" s="63">
        <f t="shared" si="2"/>
        <v>36266.66667</v>
      </c>
      <c r="N26" s="33">
        <f t="shared" si="3"/>
        <v>2205.882353</v>
      </c>
      <c r="O26" s="64">
        <f t="shared" si="4"/>
        <v>16544.11765</v>
      </c>
      <c r="P26" s="58">
        <f t="shared" si="5"/>
        <v>16.54411765</v>
      </c>
      <c r="Q26" s="51">
        <f t="shared" si="6"/>
        <v>15</v>
      </c>
      <c r="R26" s="1">
        <f t="shared" si="7"/>
        <v>15000</v>
      </c>
      <c r="T26" s="65">
        <f t="shared" si="8"/>
        <v>0.402962963</v>
      </c>
    </row>
    <row r="27" ht="27.0" customHeight="1">
      <c r="B27" s="18" t="s">
        <v>53</v>
      </c>
      <c r="C27" s="19" t="s">
        <v>45</v>
      </c>
      <c r="D27" s="20">
        <v>24.0</v>
      </c>
      <c r="E27" s="33">
        <v>53.0</v>
      </c>
      <c r="F27" s="33">
        <v>54.0</v>
      </c>
      <c r="G27" s="33">
        <v>55.0</v>
      </c>
      <c r="I27" s="21">
        <v>50.0</v>
      </c>
      <c r="J27" s="21">
        <v>40.0</v>
      </c>
      <c r="K27" s="22">
        <f t="shared" si="1"/>
        <v>1080</v>
      </c>
      <c r="L27" s="63">
        <f t="shared" si="2"/>
        <v>43200</v>
      </c>
      <c r="N27" s="33">
        <f t="shared" si="3"/>
        <v>1851.851852</v>
      </c>
      <c r="O27" s="64">
        <f t="shared" si="4"/>
        <v>13888.88889</v>
      </c>
      <c r="P27" s="58">
        <f t="shared" si="5"/>
        <v>13.88888889</v>
      </c>
      <c r="Q27" s="51">
        <f t="shared" si="6"/>
        <v>15</v>
      </c>
      <c r="R27" s="1">
        <f t="shared" si="7"/>
        <v>15000</v>
      </c>
      <c r="T27" s="65">
        <f t="shared" si="8"/>
        <v>0.48</v>
      </c>
    </row>
    <row r="28" ht="13.5" customHeight="1">
      <c r="A28" s="27"/>
      <c r="B28" s="24"/>
      <c r="C28" s="31"/>
      <c r="D28" s="25"/>
      <c r="E28" s="27"/>
      <c r="F28" s="27"/>
      <c r="G28" s="27"/>
      <c r="H28" s="27"/>
      <c r="I28" s="27"/>
      <c r="J28" s="27"/>
      <c r="K28" s="27"/>
      <c r="L28" s="27"/>
      <c r="M28" s="27"/>
      <c r="N28" s="27"/>
      <c r="O28" s="70"/>
      <c r="P28" s="58"/>
      <c r="Q28" s="27"/>
      <c r="R28" s="27"/>
    </row>
    <row r="29" ht="15.75" customHeight="1">
      <c r="B29" s="18"/>
      <c r="C29" s="6"/>
      <c r="D29" s="6"/>
      <c r="O29" s="57"/>
      <c r="P29" s="58"/>
    </row>
    <row r="30" ht="15.75" customHeight="1">
      <c r="B30" s="18"/>
      <c r="C30" s="6"/>
      <c r="D30" s="19"/>
      <c r="O30" s="57"/>
      <c r="P30" s="58"/>
    </row>
    <row r="31" ht="15.75" customHeight="1">
      <c r="B31" s="18"/>
      <c r="C31" s="6"/>
      <c r="D31" s="19"/>
      <c r="O31" s="57"/>
      <c r="P31" s="58"/>
    </row>
    <row r="32" ht="15.75" customHeight="1">
      <c r="B32" s="18"/>
      <c r="C32" s="6"/>
      <c r="D32" s="19"/>
      <c r="O32" s="57"/>
      <c r="P32" s="58"/>
    </row>
    <row r="33" ht="15.75" customHeight="1">
      <c r="B33" s="18"/>
      <c r="C33" s="6"/>
      <c r="D33" s="6"/>
      <c r="O33" s="57"/>
      <c r="P33" s="58"/>
    </row>
    <row r="34" ht="15.75" customHeight="1">
      <c r="B34" s="18"/>
      <c r="C34" s="6"/>
      <c r="D34" s="19"/>
      <c r="O34" s="57"/>
      <c r="P34" s="58"/>
    </row>
    <row r="35" ht="15.75" customHeight="1">
      <c r="B35" s="18"/>
      <c r="C35" s="6"/>
      <c r="D35" s="19"/>
      <c r="O35" s="57"/>
      <c r="P35" s="58"/>
    </row>
    <row r="36" ht="15.75" customHeight="1">
      <c r="C36" s="6"/>
      <c r="D36" s="6"/>
      <c r="O36" s="57"/>
      <c r="P36" s="58"/>
    </row>
    <row r="37" ht="15.75" customHeight="1">
      <c r="C37" s="6"/>
      <c r="D37" s="6"/>
      <c r="O37" s="57"/>
      <c r="P37" s="58"/>
    </row>
    <row r="38" ht="15.75" customHeight="1">
      <c r="C38" s="6"/>
      <c r="D38" s="6"/>
      <c r="O38" s="57"/>
      <c r="P38" s="58"/>
    </row>
    <row r="39" ht="15.75" customHeight="1">
      <c r="C39" s="6"/>
      <c r="D39" s="6"/>
      <c r="O39" s="57"/>
      <c r="P39" s="58"/>
    </row>
    <row r="40" ht="15.75" customHeight="1">
      <c r="C40" s="6"/>
      <c r="D40" s="6"/>
      <c r="O40" s="57"/>
      <c r="P40" s="58"/>
    </row>
    <row r="41" ht="15.75" customHeight="1">
      <c r="C41" s="6"/>
      <c r="D41" s="6"/>
      <c r="O41" s="57"/>
      <c r="P41" s="58"/>
    </row>
    <row r="42" ht="15.75" customHeight="1">
      <c r="C42" s="6"/>
      <c r="D42" s="6"/>
      <c r="O42" s="57"/>
      <c r="P42" s="58"/>
    </row>
    <row r="43" ht="15.75" customHeight="1">
      <c r="C43" s="6"/>
      <c r="D43" s="6"/>
      <c r="O43" s="57"/>
      <c r="P43" s="58"/>
    </row>
    <row r="44" ht="15.75" customHeight="1">
      <c r="C44" s="6"/>
      <c r="D44" s="6"/>
      <c r="O44" s="57"/>
      <c r="P44" s="58"/>
    </row>
    <row r="45" ht="15.75" customHeight="1">
      <c r="C45" s="6"/>
      <c r="D45" s="6"/>
      <c r="O45" s="57"/>
      <c r="P45" s="58"/>
    </row>
    <row r="46" ht="15.75" customHeight="1">
      <c r="C46" s="6"/>
      <c r="D46" s="6"/>
      <c r="O46" s="57"/>
      <c r="P46" s="58"/>
    </row>
    <row r="47" ht="15.75" customHeight="1">
      <c r="C47" s="6"/>
      <c r="D47" s="6"/>
      <c r="O47" s="57"/>
      <c r="P47" s="58"/>
    </row>
    <row r="48" ht="15.75" customHeight="1">
      <c r="C48" s="6"/>
      <c r="D48" s="6"/>
      <c r="O48" s="57"/>
      <c r="P48" s="58"/>
    </row>
    <row r="49" ht="15.75" customHeight="1">
      <c r="C49" s="6"/>
      <c r="D49" s="6"/>
      <c r="O49" s="57"/>
      <c r="P49" s="58"/>
    </row>
    <row r="50" ht="15.75" customHeight="1">
      <c r="C50" s="6"/>
      <c r="D50" s="6"/>
      <c r="O50" s="57"/>
      <c r="P50" s="58"/>
    </row>
    <row r="51" ht="15.75" customHeight="1">
      <c r="C51" s="6"/>
      <c r="D51" s="6"/>
      <c r="O51" s="57"/>
      <c r="P51" s="58"/>
    </row>
    <row r="52" ht="15.75" customHeight="1">
      <c r="C52" s="6"/>
      <c r="D52" s="6"/>
      <c r="O52" s="57"/>
      <c r="P52" s="58"/>
    </row>
    <row r="53" ht="15.75" customHeight="1">
      <c r="C53" s="6"/>
      <c r="D53" s="6"/>
      <c r="O53" s="57"/>
      <c r="P53" s="58"/>
    </row>
    <row r="54" ht="15.75" customHeight="1">
      <c r="C54" s="6"/>
      <c r="D54" s="6"/>
      <c r="O54" s="57"/>
      <c r="P54" s="58"/>
    </row>
    <row r="55" ht="15.75" customHeight="1">
      <c r="C55" s="6"/>
      <c r="D55" s="6"/>
      <c r="O55" s="57"/>
      <c r="P55" s="58"/>
    </row>
    <row r="56" ht="15.75" customHeight="1">
      <c r="C56" s="6"/>
      <c r="D56" s="6"/>
      <c r="O56" s="57"/>
      <c r="P56" s="58"/>
    </row>
    <row r="57" ht="15.75" customHeight="1">
      <c r="C57" s="6"/>
      <c r="D57" s="6"/>
      <c r="O57" s="57"/>
      <c r="P57" s="58"/>
    </row>
    <row r="58" ht="15.75" customHeight="1">
      <c r="C58" s="6"/>
      <c r="D58" s="6"/>
      <c r="O58" s="57"/>
      <c r="P58" s="58"/>
    </row>
    <row r="59" ht="15.75" customHeight="1">
      <c r="C59" s="6"/>
      <c r="D59" s="6"/>
      <c r="O59" s="57"/>
      <c r="P59" s="58"/>
    </row>
    <row r="60" ht="15.75" customHeight="1">
      <c r="C60" s="6"/>
      <c r="D60" s="6"/>
      <c r="O60" s="57"/>
      <c r="P60" s="58"/>
    </row>
    <row r="61" ht="15.75" customHeight="1">
      <c r="C61" s="6"/>
      <c r="D61" s="6"/>
      <c r="O61" s="57"/>
      <c r="P61" s="58"/>
    </row>
    <row r="62" ht="15.75" customHeight="1">
      <c r="C62" s="6"/>
      <c r="D62" s="6"/>
      <c r="O62" s="57"/>
      <c r="P62" s="58"/>
    </row>
    <row r="63" ht="15.75" customHeight="1">
      <c r="C63" s="6"/>
      <c r="D63" s="6"/>
      <c r="O63" s="57"/>
      <c r="P63" s="58"/>
    </row>
    <row r="64" ht="15.75" customHeight="1">
      <c r="C64" s="6"/>
      <c r="D64" s="6"/>
      <c r="O64" s="57"/>
      <c r="P64" s="58"/>
    </row>
    <row r="65" ht="15.75" customHeight="1">
      <c r="C65" s="6"/>
      <c r="D65" s="6"/>
      <c r="O65" s="57"/>
      <c r="P65" s="58"/>
    </row>
    <row r="66" ht="15.75" customHeight="1">
      <c r="C66" s="6"/>
      <c r="D66" s="6"/>
      <c r="O66" s="57"/>
      <c r="P66" s="58"/>
    </row>
    <row r="67" ht="15.75" customHeight="1">
      <c r="C67" s="6"/>
      <c r="D67" s="6"/>
      <c r="O67" s="57"/>
      <c r="P67" s="58"/>
    </row>
    <row r="68" ht="15.75" customHeight="1">
      <c r="C68" s="6"/>
      <c r="D68" s="6"/>
      <c r="O68" s="57"/>
      <c r="P68" s="58"/>
    </row>
    <row r="69" ht="15.75" customHeight="1">
      <c r="C69" s="6"/>
      <c r="D69" s="6"/>
      <c r="O69" s="57"/>
      <c r="P69" s="58"/>
    </row>
    <row r="70" ht="15.75" customHeight="1">
      <c r="C70" s="6"/>
      <c r="D70" s="6"/>
      <c r="O70" s="57"/>
      <c r="P70" s="58"/>
    </row>
    <row r="71" ht="15.75" customHeight="1">
      <c r="C71" s="6"/>
      <c r="D71" s="6"/>
      <c r="O71" s="57"/>
      <c r="P71" s="58"/>
    </row>
    <row r="72" ht="15.75" customHeight="1">
      <c r="C72" s="6"/>
      <c r="D72" s="6"/>
      <c r="O72" s="57"/>
      <c r="P72" s="58"/>
    </row>
    <row r="73" ht="15.75" customHeight="1">
      <c r="C73" s="6"/>
      <c r="D73" s="6"/>
      <c r="O73" s="57"/>
      <c r="P73" s="58"/>
    </row>
    <row r="74" ht="15.75" customHeight="1">
      <c r="C74" s="6"/>
      <c r="D74" s="6"/>
      <c r="O74" s="57"/>
      <c r="P74" s="58"/>
    </row>
    <row r="75" ht="15.75" customHeight="1">
      <c r="C75" s="6"/>
      <c r="D75" s="6"/>
      <c r="O75" s="57"/>
      <c r="P75" s="58"/>
    </row>
    <row r="76" ht="15.75" customHeight="1">
      <c r="C76" s="6"/>
      <c r="D76" s="6"/>
      <c r="O76" s="57"/>
      <c r="P76" s="58"/>
    </row>
    <row r="77" ht="15.75" customHeight="1">
      <c r="C77" s="6"/>
      <c r="D77" s="6"/>
      <c r="O77" s="57"/>
      <c r="P77" s="58"/>
    </row>
    <row r="78" ht="15.75" customHeight="1">
      <c r="C78" s="6"/>
      <c r="D78" s="6"/>
      <c r="O78" s="57"/>
      <c r="P78" s="58"/>
    </row>
    <row r="79" ht="15.75" customHeight="1">
      <c r="C79" s="6"/>
      <c r="D79" s="6"/>
      <c r="O79" s="57"/>
      <c r="P79" s="58"/>
    </row>
    <row r="80" ht="15.75" customHeight="1">
      <c r="C80" s="6"/>
      <c r="D80" s="6"/>
      <c r="O80" s="57"/>
      <c r="P80" s="58"/>
    </row>
    <row r="81" ht="15.75" customHeight="1">
      <c r="C81" s="6"/>
      <c r="D81" s="6"/>
      <c r="O81" s="57"/>
      <c r="P81" s="58"/>
    </row>
    <row r="82" ht="15.75" customHeight="1">
      <c r="C82" s="6"/>
      <c r="D82" s="6"/>
      <c r="O82" s="57"/>
      <c r="P82" s="58"/>
    </row>
    <row r="83" ht="15.75" customHeight="1">
      <c r="C83" s="6"/>
      <c r="D83" s="6"/>
      <c r="O83" s="57"/>
      <c r="P83" s="58"/>
    </row>
    <row r="84" ht="15.75" customHeight="1">
      <c r="C84" s="6"/>
      <c r="D84" s="6"/>
      <c r="O84" s="57"/>
      <c r="P84" s="58"/>
    </row>
    <row r="85" ht="15.75" customHeight="1">
      <c r="C85" s="6"/>
      <c r="D85" s="6"/>
      <c r="O85" s="57"/>
      <c r="P85" s="58"/>
    </row>
    <row r="86" ht="15.75" customHeight="1">
      <c r="C86" s="6"/>
      <c r="D86" s="6"/>
      <c r="O86" s="57"/>
      <c r="P86" s="58"/>
    </row>
    <row r="87" ht="15.75" customHeight="1">
      <c r="C87" s="6"/>
      <c r="D87" s="6"/>
      <c r="O87" s="57"/>
      <c r="P87" s="58"/>
    </row>
    <row r="88" ht="15.75" customHeight="1">
      <c r="C88" s="6"/>
      <c r="D88" s="6"/>
      <c r="O88" s="57"/>
      <c r="P88" s="58"/>
    </row>
    <row r="89" ht="15.75" customHeight="1">
      <c r="C89" s="6"/>
      <c r="D89" s="6"/>
      <c r="O89" s="57"/>
      <c r="P89" s="58"/>
    </row>
    <row r="90" ht="15.75" customHeight="1">
      <c r="C90" s="6"/>
      <c r="D90" s="6"/>
      <c r="O90" s="57"/>
      <c r="P90" s="58"/>
    </row>
    <row r="91" ht="15.75" customHeight="1">
      <c r="C91" s="6"/>
      <c r="D91" s="6"/>
      <c r="O91" s="57"/>
      <c r="P91" s="58"/>
    </row>
    <row r="92" ht="15.75" customHeight="1">
      <c r="C92" s="6"/>
      <c r="D92" s="6"/>
      <c r="O92" s="57"/>
      <c r="P92" s="58"/>
    </row>
    <row r="93" ht="15.75" customHeight="1">
      <c r="C93" s="6"/>
      <c r="D93" s="6"/>
      <c r="O93" s="57"/>
      <c r="P93" s="58"/>
    </row>
    <row r="94" ht="15.75" customHeight="1">
      <c r="C94" s="6"/>
      <c r="D94" s="6"/>
      <c r="O94" s="57"/>
      <c r="P94" s="58"/>
    </row>
    <row r="95" ht="15.75" customHeight="1">
      <c r="C95" s="6"/>
      <c r="D95" s="6"/>
      <c r="O95" s="57"/>
      <c r="P95" s="58"/>
    </row>
    <row r="96" ht="15.75" customHeight="1">
      <c r="C96" s="6"/>
      <c r="D96" s="6"/>
      <c r="O96" s="57"/>
      <c r="P96" s="58"/>
    </row>
    <row r="97" ht="15.75" customHeight="1">
      <c r="C97" s="6"/>
      <c r="D97" s="6"/>
      <c r="O97" s="57"/>
      <c r="P97" s="58"/>
    </row>
    <row r="98" ht="15.75" customHeight="1">
      <c r="C98" s="6"/>
      <c r="D98" s="6"/>
      <c r="O98" s="57"/>
      <c r="P98" s="58"/>
    </row>
    <row r="99" ht="15.75" customHeight="1">
      <c r="C99" s="6"/>
      <c r="D99" s="6"/>
      <c r="O99" s="57"/>
      <c r="P99" s="58"/>
    </row>
    <row r="100" ht="15.75" customHeight="1">
      <c r="C100" s="6"/>
      <c r="D100" s="6"/>
      <c r="O100" s="57"/>
      <c r="P100" s="58"/>
    </row>
    <row r="101" ht="15.75" customHeight="1">
      <c r="C101" s="6"/>
      <c r="D101" s="6"/>
      <c r="O101" s="57"/>
      <c r="P101" s="58"/>
    </row>
    <row r="102" ht="15.75" customHeight="1">
      <c r="C102" s="6"/>
      <c r="D102" s="6"/>
      <c r="O102" s="57"/>
      <c r="P102" s="58"/>
    </row>
    <row r="103" ht="15.75" customHeight="1">
      <c r="C103" s="6"/>
      <c r="D103" s="6"/>
      <c r="O103" s="57"/>
      <c r="P103" s="58"/>
    </row>
    <row r="104" ht="15.75" customHeight="1">
      <c r="C104" s="6"/>
      <c r="D104" s="6"/>
      <c r="O104" s="57"/>
      <c r="P104" s="58"/>
    </row>
    <row r="105" ht="15.75" customHeight="1">
      <c r="C105" s="6"/>
      <c r="D105" s="6"/>
      <c r="O105" s="57"/>
      <c r="P105" s="58"/>
    </row>
    <row r="106" ht="15.75" customHeight="1">
      <c r="C106" s="6"/>
      <c r="D106" s="6"/>
      <c r="O106" s="57"/>
      <c r="P106" s="58"/>
    </row>
    <row r="107" ht="15.75" customHeight="1">
      <c r="C107" s="6"/>
      <c r="D107" s="6"/>
      <c r="O107" s="57"/>
      <c r="P107" s="58"/>
    </row>
    <row r="108" ht="15.75" customHeight="1">
      <c r="C108" s="6"/>
      <c r="D108" s="6"/>
      <c r="O108" s="57"/>
      <c r="P108" s="58"/>
    </row>
    <row r="109" ht="15.75" customHeight="1">
      <c r="C109" s="6"/>
      <c r="D109" s="6"/>
      <c r="O109" s="57"/>
      <c r="P109" s="58"/>
    </row>
    <row r="110" ht="15.75" customHeight="1">
      <c r="C110" s="6"/>
      <c r="D110" s="6"/>
      <c r="O110" s="57"/>
      <c r="P110" s="58"/>
    </row>
    <row r="111" ht="15.75" customHeight="1">
      <c r="C111" s="6"/>
      <c r="D111" s="6"/>
      <c r="O111" s="57"/>
      <c r="P111" s="58"/>
    </row>
    <row r="112" ht="15.75" customHeight="1">
      <c r="C112" s="6"/>
      <c r="D112" s="6"/>
      <c r="O112" s="57"/>
      <c r="P112" s="58"/>
    </row>
    <row r="113" ht="15.75" customHeight="1">
      <c r="C113" s="6"/>
      <c r="D113" s="6"/>
      <c r="O113" s="57"/>
      <c r="P113" s="58"/>
    </row>
    <row r="114" ht="15.75" customHeight="1">
      <c r="C114" s="6"/>
      <c r="D114" s="6"/>
      <c r="O114" s="57"/>
      <c r="P114" s="58"/>
    </row>
    <row r="115" ht="15.75" customHeight="1">
      <c r="C115" s="6"/>
      <c r="D115" s="6"/>
      <c r="O115" s="57"/>
      <c r="P115" s="58"/>
    </row>
    <row r="116" ht="15.75" customHeight="1">
      <c r="C116" s="6"/>
      <c r="D116" s="6"/>
      <c r="O116" s="57"/>
      <c r="P116" s="58"/>
    </row>
    <row r="117" ht="15.75" customHeight="1">
      <c r="C117" s="6"/>
      <c r="D117" s="6"/>
      <c r="O117" s="57"/>
      <c r="P117" s="58"/>
    </row>
    <row r="118" ht="15.75" customHeight="1">
      <c r="C118" s="6"/>
      <c r="D118" s="6"/>
      <c r="O118" s="57"/>
      <c r="P118" s="58"/>
    </row>
    <row r="119" ht="15.75" customHeight="1">
      <c r="C119" s="6"/>
      <c r="D119" s="6"/>
      <c r="O119" s="57"/>
      <c r="P119" s="58"/>
    </row>
    <row r="120" ht="15.75" customHeight="1">
      <c r="C120" s="6"/>
      <c r="D120" s="6"/>
      <c r="O120" s="57"/>
      <c r="P120" s="58"/>
    </row>
    <row r="121" ht="15.75" customHeight="1">
      <c r="C121" s="6"/>
      <c r="D121" s="6"/>
      <c r="O121" s="57"/>
      <c r="P121" s="58"/>
    </row>
    <row r="122" ht="15.75" customHeight="1">
      <c r="C122" s="6"/>
      <c r="D122" s="6"/>
      <c r="O122" s="57"/>
      <c r="P122" s="58"/>
    </row>
    <row r="123" ht="15.75" customHeight="1">
      <c r="C123" s="6"/>
      <c r="D123" s="6"/>
      <c r="O123" s="57"/>
      <c r="P123" s="58"/>
    </row>
    <row r="124" ht="15.75" customHeight="1">
      <c r="C124" s="6"/>
      <c r="D124" s="6"/>
      <c r="O124" s="57"/>
      <c r="P124" s="58"/>
    </row>
    <row r="125" ht="15.75" customHeight="1">
      <c r="C125" s="6"/>
      <c r="D125" s="6"/>
      <c r="O125" s="57"/>
      <c r="P125" s="58"/>
    </row>
    <row r="126" ht="15.75" customHeight="1">
      <c r="C126" s="6"/>
      <c r="D126" s="6"/>
      <c r="O126" s="57"/>
      <c r="P126" s="58"/>
    </row>
    <row r="127" ht="15.75" customHeight="1">
      <c r="C127" s="6"/>
      <c r="D127" s="6"/>
      <c r="O127" s="57"/>
      <c r="P127" s="58"/>
    </row>
    <row r="128" ht="15.75" customHeight="1">
      <c r="C128" s="6"/>
      <c r="D128" s="6"/>
      <c r="O128" s="57"/>
      <c r="P128" s="58"/>
    </row>
    <row r="129" ht="15.75" customHeight="1">
      <c r="C129" s="6"/>
      <c r="D129" s="6"/>
      <c r="O129" s="57"/>
      <c r="P129" s="58"/>
    </row>
    <row r="130" ht="15.75" customHeight="1">
      <c r="C130" s="6"/>
      <c r="D130" s="6"/>
      <c r="O130" s="57"/>
      <c r="P130" s="58"/>
    </row>
    <row r="131" ht="15.75" customHeight="1">
      <c r="C131" s="6"/>
      <c r="D131" s="6"/>
      <c r="O131" s="57"/>
      <c r="P131" s="58"/>
    </row>
    <row r="132" ht="15.75" customHeight="1">
      <c r="C132" s="6"/>
      <c r="D132" s="6"/>
      <c r="O132" s="57"/>
      <c r="P132" s="58"/>
    </row>
    <row r="133" ht="15.75" customHeight="1">
      <c r="C133" s="6"/>
      <c r="D133" s="6"/>
      <c r="O133" s="57"/>
      <c r="P133" s="58"/>
    </row>
    <row r="134" ht="15.75" customHeight="1">
      <c r="C134" s="6"/>
      <c r="D134" s="6"/>
      <c r="O134" s="57"/>
      <c r="P134" s="58"/>
    </row>
    <row r="135" ht="15.75" customHeight="1">
      <c r="C135" s="6"/>
      <c r="D135" s="6"/>
      <c r="O135" s="57"/>
      <c r="P135" s="58"/>
    </row>
    <row r="136" ht="15.75" customHeight="1">
      <c r="C136" s="6"/>
      <c r="D136" s="6"/>
      <c r="O136" s="57"/>
      <c r="P136" s="58"/>
    </row>
    <row r="137" ht="15.75" customHeight="1">
      <c r="C137" s="6"/>
      <c r="D137" s="6"/>
      <c r="O137" s="57"/>
      <c r="P137" s="58"/>
    </row>
    <row r="138" ht="15.75" customHeight="1">
      <c r="C138" s="6"/>
      <c r="D138" s="6"/>
      <c r="O138" s="57"/>
      <c r="P138" s="58"/>
    </row>
    <row r="139" ht="15.75" customHeight="1">
      <c r="C139" s="6"/>
      <c r="D139" s="6"/>
      <c r="O139" s="57"/>
      <c r="P139" s="58"/>
    </row>
    <row r="140" ht="15.75" customHeight="1">
      <c r="C140" s="6"/>
      <c r="D140" s="6"/>
      <c r="O140" s="57"/>
      <c r="P140" s="58"/>
    </row>
    <row r="141" ht="15.75" customHeight="1">
      <c r="C141" s="6"/>
      <c r="D141" s="6"/>
      <c r="O141" s="57"/>
      <c r="P141" s="58"/>
    </row>
    <row r="142" ht="15.75" customHeight="1">
      <c r="C142" s="6"/>
      <c r="D142" s="6"/>
      <c r="O142" s="57"/>
      <c r="P142" s="58"/>
    </row>
    <row r="143" ht="15.75" customHeight="1">
      <c r="C143" s="6"/>
      <c r="D143" s="6"/>
      <c r="O143" s="57"/>
      <c r="P143" s="58"/>
    </row>
    <row r="144" ht="15.75" customHeight="1">
      <c r="C144" s="6"/>
      <c r="D144" s="6"/>
      <c r="O144" s="57"/>
      <c r="P144" s="58"/>
    </row>
    <row r="145" ht="15.75" customHeight="1">
      <c r="C145" s="6"/>
      <c r="D145" s="6"/>
      <c r="O145" s="57"/>
      <c r="P145" s="58"/>
    </row>
    <row r="146" ht="15.75" customHeight="1">
      <c r="C146" s="6"/>
      <c r="D146" s="6"/>
      <c r="O146" s="57"/>
      <c r="P146" s="58"/>
    </row>
    <row r="147" ht="15.75" customHeight="1">
      <c r="C147" s="6"/>
      <c r="D147" s="6"/>
      <c r="O147" s="57"/>
      <c r="P147" s="58"/>
    </row>
    <row r="148" ht="15.75" customHeight="1">
      <c r="C148" s="6"/>
      <c r="D148" s="6"/>
      <c r="O148" s="57"/>
      <c r="P148" s="58"/>
    </row>
    <row r="149" ht="15.75" customHeight="1">
      <c r="C149" s="6"/>
      <c r="D149" s="6"/>
      <c r="O149" s="57"/>
      <c r="P149" s="58"/>
    </row>
    <row r="150" ht="15.75" customHeight="1">
      <c r="C150" s="6"/>
      <c r="D150" s="6"/>
      <c r="O150" s="57"/>
      <c r="P150" s="58"/>
    </row>
    <row r="151" ht="15.75" customHeight="1">
      <c r="C151" s="6"/>
      <c r="D151" s="6"/>
      <c r="O151" s="57"/>
      <c r="P151" s="58"/>
    </row>
    <row r="152" ht="15.75" customHeight="1">
      <c r="C152" s="6"/>
      <c r="D152" s="6"/>
      <c r="O152" s="57"/>
      <c r="P152" s="58"/>
    </row>
    <row r="153" ht="15.75" customHeight="1">
      <c r="C153" s="6"/>
      <c r="D153" s="6"/>
      <c r="O153" s="57"/>
      <c r="P153" s="58"/>
    </row>
    <row r="154" ht="15.75" customHeight="1">
      <c r="C154" s="6"/>
      <c r="D154" s="6"/>
      <c r="O154" s="57"/>
      <c r="P154" s="58"/>
    </row>
    <row r="155" ht="15.75" customHeight="1">
      <c r="C155" s="6"/>
      <c r="D155" s="6"/>
      <c r="O155" s="57"/>
      <c r="P155" s="58"/>
    </row>
    <row r="156" ht="15.75" customHeight="1">
      <c r="C156" s="6"/>
      <c r="D156" s="6"/>
      <c r="O156" s="57"/>
      <c r="P156" s="58"/>
    </row>
    <row r="157" ht="15.75" customHeight="1">
      <c r="C157" s="6"/>
      <c r="D157" s="6"/>
      <c r="O157" s="57"/>
      <c r="P157" s="58"/>
    </row>
    <row r="158" ht="15.75" customHeight="1">
      <c r="C158" s="6"/>
      <c r="D158" s="6"/>
      <c r="O158" s="57"/>
      <c r="P158" s="58"/>
    </row>
    <row r="159" ht="15.75" customHeight="1">
      <c r="C159" s="6"/>
      <c r="D159" s="6"/>
      <c r="O159" s="57"/>
      <c r="P159" s="58"/>
    </row>
    <row r="160" ht="15.75" customHeight="1">
      <c r="C160" s="6"/>
      <c r="D160" s="6"/>
      <c r="O160" s="57"/>
      <c r="P160" s="58"/>
    </row>
    <row r="161" ht="15.75" customHeight="1">
      <c r="C161" s="6"/>
      <c r="D161" s="6"/>
      <c r="O161" s="57"/>
      <c r="P161" s="58"/>
    </row>
    <row r="162" ht="15.75" customHeight="1">
      <c r="C162" s="6"/>
      <c r="D162" s="6"/>
      <c r="O162" s="57"/>
      <c r="P162" s="58"/>
    </row>
    <row r="163" ht="15.75" customHeight="1">
      <c r="C163" s="6"/>
      <c r="D163" s="6"/>
      <c r="O163" s="57"/>
      <c r="P163" s="58"/>
    </row>
    <row r="164" ht="15.75" customHeight="1">
      <c r="C164" s="6"/>
      <c r="D164" s="6"/>
      <c r="O164" s="57"/>
      <c r="P164" s="58"/>
    </row>
    <row r="165" ht="15.75" customHeight="1">
      <c r="C165" s="6"/>
      <c r="D165" s="6"/>
      <c r="O165" s="57"/>
      <c r="P165" s="58"/>
    </row>
    <row r="166" ht="15.75" customHeight="1">
      <c r="C166" s="6"/>
      <c r="D166" s="6"/>
      <c r="O166" s="57"/>
      <c r="P166" s="58"/>
    </row>
    <row r="167" ht="15.75" customHeight="1">
      <c r="C167" s="6"/>
      <c r="D167" s="6"/>
      <c r="O167" s="57"/>
      <c r="P167" s="58"/>
    </row>
    <row r="168" ht="15.75" customHeight="1">
      <c r="C168" s="6"/>
      <c r="D168" s="6"/>
      <c r="O168" s="57"/>
      <c r="P168" s="58"/>
    </row>
    <row r="169" ht="15.75" customHeight="1">
      <c r="C169" s="6"/>
      <c r="D169" s="6"/>
      <c r="O169" s="57"/>
      <c r="P169" s="58"/>
    </row>
    <row r="170" ht="15.75" customHeight="1">
      <c r="C170" s="6"/>
      <c r="D170" s="6"/>
      <c r="O170" s="57"/>
      <c r="P170" s="58"/>
    </row>
    <row r="171" ht="15.75" customHeight="1">
      <c r="C171" s="6"/>
      <c r="D171" s="6"/>
      <c r="O171" s="57"/>
      <c r="P171" s="58"/>
    </row>
    <row r="172" ht="15.75" customHeight="1">
      <c r="C172" s="6"/>
      <c r="D172" s="6"/>
      <c r="O172" s="57"/>
      <c r="P172" s="58"/>
    </row>
    <row r="173" ht="15.75" customHeight="1">
      <c r="C173" s="6"/>
      <c r="D173" s="6"/>
      <c r="O173" s="57"/>
      <c r="P173" s="58"/>
    </row>
    <row r="174" ht="15.75" customHeight="1">
      <c r="C174" s="6"/>
      <c r="D174" s="6"/>
      <c r="O174" s="57"/>
      <c r="P174" s="58"/>
    </row>
    <row r="175" ht="15.75" customHeight="1">
      <c r="C175" s="6"/>
      <c r="D175" s="6"/>
      <c r="O175" s="57"/>
      <c r="P175" s="58"/>
    </row>
    <row r="176" ht="15.75" customHeight="1">
      <c r="C176" s="6"/>
      <c r="D176" s="6"/>
      <c r="O176" s="57"/>
      <c r="P176" s="58"/>
    </row>
    <row r="177" ht="15.75" customHeight="1">
      <c r="C177" s="6"/>
      <c r="D177" s="6"/>
      <c r="O177" s="57"/>
      <c r="P177" s="58"/>
    </row>
    <row r="178" ht="15.75" customHeight="1">
      <c r="C178" s="6"/>
      <c r="D178" s="6"/>
      <c r="O178" s="57"/>
      <c r="P178" s="58"/>
    </row>
    <row r="179" ht="15.75" customHeight="1">
      <c r="C179" s="6"/>
      <c r="D179" s="6"/>
      <c r="O179" s="57"/>
      <c r="P179" s="58"/>
    </row>
    <row r="180" ht="15.75" customHeight="1">
      <c r="C180" s="6"/>
      <c r="D180" s="6"/>
      <c r="O180" s="57"/>
      <c r="P180" s="58"/>
    </row>
    <row r="181" ht="15.75" customHeight="1">
      <c r="C181" s="6"/>
      <c r="D181" s="6"/>
      <c r="O181" s="57"/>
      <c r="P181" s="58"/>
    </row>
    <row r="182" ht="15.75" customHeight="1">
      <c r="C182" s="6"/>
      <c r="D182" s="6"/>
      <c r="O182" s="57"/>
      <c r="P182" s="58"/>
    </row>
    <row r="183" ht="15.75" customHeight="1">
      <c r="C183" s="6"/>
      <c r="D183" s="6"/>
      <c r="O183" s="57"/>
      <c r="P183" s="58"/>
    </row>
    <row r="184" ht="15.75" customHeight="1">
      <c r="C184" s="6"/>
      <c r="D184" s="6"/>
      <c r="O184" s="57"/>
      <c r="P184" s="58"/>
    </row>
    <row r="185" ht="15.75" customHeight="1">
      <c r="C185" s="6"/>
      <c r="D185" s="6"/>
      <c r="O185" s="57"/>
      <c r="P185" s="58"/>
    </row>
    <row r="186" ht="15.75" customHeight="1">
      <c r="C186" s="6"/>
      <c r="D186" s="6"/>
      <c r="O186" s="57"/>
      <c r="P186" s="58"/>
    </row>
    <row r="187" ht="15.75" customHeight="1">
      <c r="C187" s="6"/>
      <c r="D187" s="6"/>
      <c r="O187" s="57"/>
      <c r="P187" s="58"/>
    </row>
    <row r="188" ht="15.75" customHeight="1">
      <c r="C188" s="6"/>
      <c r="D188" s="6"/>
      <c r="O188" s="57"/>
      <c r="P188" s="58"/>
    </row>
    <row r="189" ht="15.75" customHeight="1">
      <c r="C189" s="6"/>
      <c r="D189" s="6"/>
      <c r="O189" s="57"/>
      <c r="P189" s="58"/>
    </row>
    <row r="190" ht="15.75" customHeight="1">
      <c r="C190" s="6"/>
      <c r="D190" s="6"/>
      <c r="O190" s="57"/>
      <c r="P190" s="58"/>
    </row>
    <row r="191" ht="15.75" customHeight="1">
      <c r="C191" s="6"/>
      <c r="D191" s="6"/>
      <c r="O191" s="57"/>
      <c r="P191" s="58"/>
    </row>
    <row r="192" ht="15.75" customHeight="1">
      <c r="C192" s="6"/>
      <c r="D192" s="6"/>
      <c r="O192" s="57"/>
      <c r="P192" s="58"/>
    </row>
    <row r="193" ht="15.75" customHeight="1">
      <c r="C193" s="6"/>
      <c r="D193" s="6"/>
      <c r="O193" s="57"/>
      <c r="P193" s="58"/>
    </row>
    <row r="194" ht="15.75" customHeight="1">
      <c r="C194" s="6"/>
      <c r="D194" s="6"/>
      <c r="O194" s="57"/>
      <c r="P194" s="58"/>
    </row>
    <row r="195" ht="15.75" customHeight="1">
      <c r="C195" s="6"/>
      <c r="D195" s="6"/>
      <c r="O195" s="57"/>
      <c r="P195" s="58"/>
    </row>
    <row r="196" ht="15.75" customHeight="1">
      <c r="C196" s="6"/>
      <c r="D196" s="6"/>
      <c r="O196" s="57"/>
      <c r="P196" s="58"/>
    </row>
    <row r="197" ht="15.75" customHeight="1">
      <c r="C197" s="6"/>
      <c r="D197" s="6"/>
      <c r="O197" s="57"/>
      <c r="P197" s="58"/>
    </row>
    <row r="198" ht="15.75" customHeight="1">
      <c r="C198" s="6"/>
      <c r="D198" s="6"/>
      <c r="O198" s="57"/>
      <c r="P198" s="58"/>
    </row>
    <row r="199" ht="15.75" customHeight="1">
      <c r="C199" s="6"/>
      <c r="D199" s="6"/>
      <c r="O199" s="57"/>
      <c r="P199" s="58"/>
    </row>
    <row r="200" ht="15.75" customHeight="1">
      <c r="C200" s="6"/>
      <c r="D200" s="6"/>
      <c r="O200" s="57"/>
      <c r="P200" s="58"/>
    </row>
    <row r="201" ht="15.75" customHeight="1">
      <c r="C201" s="6"/>
      <c r="D201" s="6"/>
      <c r="O201" s="57"/>
      <c r="P201" s="58"/>
    </row>
    <row r="202" ht="15.75" customHeight="1">
      <c r="C202" s="6"/>
      <c r="D202" s="6"/>
      <c r="O202" s="57"/>
      <c r="P202" s="58"/>
    </row>
    <row r="203" ht="15.75" customHeight="1">
      <c r="C203" s="6"/>
      <c r="D203" s="6"/>
      <c r="O203" s="57"/>
      <c r="P203" s="58"/>
    </row>
    <row r="204" ht="15.75" customHeight="1">
      <c r="C204" s="6"/>
      <c r="D204" s="6"/>
      <c r="O204" s="57"/>
      <c r="P204" s="58"/>
    </row>
    <row r="205" ht="15.75" customHeight="1">
      <c r="C205" s="6"/>
      <c r="D205" s="6"/>
      <c r="O205" s="57"/>
      <c r="P205" s="58"/>
    </row>
    <row r="206" ht="15.75" customHeight="1">
      <c r="C206" s="6"/>
      <c r="D206" s="6"/>
      <c r="O206" s="57"/>
      <c r="P206" s="58"/>
    </row>
    <row r="207" ht="15.75" customHeight="1">
      <c r="C207" s="6"/>
      <c r="D207" s="6"/>
      <c r="O207" s="57"/>
      <c r="P207" s="58"/>
    </row>
    <row r="208" ht="15.75" customHeight="1">
      <c r="C208" s="6"/>
      <c r="D208" s="6"/>
      <c r="O208" s="57"/>
      <c r="P208" s="58"/>
    </row>
    <row r="209" ht="15.75" customHeight="1">
      <c r="C209" s="6"/>
      <c r="D209" s="6"/>
      <c r="O209" s="57"/>
      <c r="P209" s="58"/>
    </row>
    <row r="210" ht="15.75" customHeight="1">
      <c r="C210" s="6"/>
      <c r="D210" s="6"/>
      <c r="O210" s="57"/>
      <c r="P210" s="58"/>
    </row>
    <row r="211" ht="15.75" customHeight="1">
      <c r="C211" s="6"/>
      <c r="D211" s="6"/>
      <c r="O211" s="57"/>
      <c r="P211" s="58"/>
    </row>
    <row r="212" ht="15.75" customHeight="1">
      <c r="C212" s="6"/>
      <c r="D212" s="6"/>
      <c r="O212" s="57"/>
      <c r="P212" s="58"/>
    </row>
    <row r="213" ht="15.75" customHeight="1">
      <c r="C213" s="6"/>
      <c r="D213" s="6"/>
      <c r="O213" s="57"/>
      <c r="P213" s="58"/>
    </row>
    <row r="214" ht="15.75" customHeight="1">
      <c r="C214" s="6"/>
      <c r="D214" s="6"/>
      <c r="O214" s="57"/>
      <c r="P214" s="58"/>
    </row>
    <row r="215" ht="15.75" customHeight="1">
      <c r="C215" s="6"/>
      <c r="D215" s="6"/>
      <c r="O215" s="57"/>
      <c r="P215" s="58"/>
    </row>
    <row r="216" ht="15.75" customHeight="1">
      <c r="C216" s="6"/>
      <c r="D216" s="6"/>
      <c r="O216" s="57"/>
      <c r="P216" s="58"/>
    </row>
    <row r="217" ht="15.75" customHeight="1">
      <c r="C217" s="6"/>
      <c r="D217" s="6"/>
      <c r="O217" s="57"/>
      <c r="P217" s="58"/>
    </row>
    <row r="218" ht="15.75" customHeight="1">
      <c r="C218" s="6"/>
      <c r="D218" s="6"/>
      <c r="O218" s="57"/>
      <c r="P218" s="58"/>
    </row>
    <row r="219" ht="15.75" customHeight="1">
      <c r="C219" s="6"/>
      <c r="D219" s="6"/>
      <c r="O219" s="57"/>
      <c r="P219" s="58"/>
    </row>
    <row r="220" ht="15.75" customHeight="1">
      <c r="C220" s="6"/>
      <c r="D220" s="6"/>
      <c r="O220" s="57"/>
      <c r="P220" s="58"/>
    </row>
    <row r="221" ht="15.75" customHeight="1">
      <c r="C221" s="6"/>
      <c r="D221" s="6"/>
      <c r="O221" s="57"/>
      <c r="P221" s="58"/>
    </row>
    <row r="222" ht="15.75" customHeight="1">
      <c r="C222" s="6"/>
      <c r="D222" s="6"/>
      <c r="O222" s="57"/>
      <c r="P222" s="58"/>
    </row>
    <row r="223" ht="15.75" customHeight="1">
      <c r="C223" s="6"/>
      <c r="D223" s="6"/>
      <c r="O223" s="57"/>
      <c r="P223" s="58"/>
    </row>
    <row r="224" ht="15.75" customHeight="1">
      <c r="C224" s="6"/>
      <c r="D224" s="6"/>
      <c r="O224" s="57"/>
      <c r="P224" s="58"/>
    </row>
    <row r="225" ht="15.75" customHeight="1">
      <c r="C225" s="6"/>
      <c r="D225" s="6"/>
      <c r="O225" s="57"/>
      <c r="P225" s="58"/>
    </row>
    <row r="226" ht="15.75" customHeight="1">
      <c r="C226" s="6"/>
      <c r="D226" s="6"/>
      <c r="O226" s="57"/>
      <c r="P226" s="58"/>
    </row>
    <row r="227" ht="15.75" customHeight="1">
      <c r="C227" s="6"/>
      <c r="D227" s="6"/>
      <c r="O227" s="57"/>
      <c r="P227" s="58"/>
    </row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">
    <mergeCell ref="A1:C1"/>
    <mergeCell ref="A2:C2"/>
  </mergeCells>
  <printOptions gridLines="1"/>
  <pageMargins bottom="0.75" footer="0.0" header="0.0" left="0.7" right="0.7" top="0.75"/>
  <pageSetup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3" width="7.0"/>
    <col customWidth="1" min="4" max="4" width="17.43"/>
    <col customWidth="1" min="5" max="6" width="9.14"/>
    <col customWidth="1" min="7" max="7" width="7.29"/>
    <col customWidth="1" min="8" max="8" width="6.57"/>
    <col customWidth="1" min="9" max="9" width="6.43"/>
    <col customWidth="1" min="10" max="10" width="7.86"/>
    <col customWidth="1" min="11" max="11" width="9.57"/>
    <col customWidth="1" min="12" max="12" width="10.0"/>
    <col customWidth="1" min="13" max="13" width="8.14"/>
    <col customWidth="1" min="14" max="17" width="11.43"/>
    <col customWidth="1" min="18" max="22" width="8.57"/>
    <col customWidth="1" min="23" max="23" width="14.0"/>
    <col customWidth="1" min="24" max="26" width="7.57"/>
  </cols>
  <sheetData>
    <row r="1" ht="15.0" customHeight="1">
      <c r="A1" s="52" t="s">
        <v>79</v>
      </c>
      <c r="F1" s="6"/>
      <c r="N1" s="71"/>
      <c r="O1" s="71"/>
      <c r="P1" s="71"/>
      <c r="Q1" s="71"/>
    </row>
    <row r="2" ht="15.0" customHeight="1">
      <c r="A2" s="11" t="s">
        <v>29</v>
      </c>
      <c r="F2" s="6"/>
      <c r="N2" s="71"/>
      <c r="O2" s="71"/>
      <c r="P2" s="71"/>
      <c r="Q2" s="71"/>
    </row>
    <row r="3">
      <c r="A3" s="16" t="s">
        <v>80</v>
      </c>
      <c r="B3" s="12" t="s">
        <v>81</v>
      </c>
      <c r="C3" s="12" t="s">
        <v>82</v>
      </c>
      <c r="D3" s="12" t="s">
        <v>30</v>
      </c>
      <c r="E3" s="13" t="s">
        <v>31</v>
      </c>
      <c r="F3" s="14" t="s">
        <v>73</v>
      </c>
      <c r="G3" s="15" t="s">
        <v>33</v>
      </c>
      <c r="H3" s="16" t="s">
        <v>34</v>
      </c>
      <c r="I3" s="16" t="s">
        <v>35</v>
      </c>
      <c r="J3" s="16" t="s">
        <v>36</v>
      </c>
      <c r="K3" s="12" t="s">
        <v>83</v>
      </c>
      <c r="L3" s="12" t="s">
        <v>38</v>
      </c>
      <c r="M3" s="12" t="s">
        <v>62</v>
      </c>
      <c r="N3" s="72" t="s">
        <v>40</v>
      </c>
      <c r="O3" s="72" t="s">
        <v>84</v>
      </c>
      <c r="P3" s="72" t="s">
        <v>85</v>
      </c>
      <c r="Q3" s="72" t="s">
        <v>86</v>
      </c>
      <c r="R3" s="66" t="s">
        <v>87</v>
      </c>
      <c r="S3" s="38" t="s">
        <v>88</v>
      </c>
      <c r="U3" s="12" t="s">
        <v>89</v>
      </c>
      <c r="W3" s="53" t="s">
        <v>90</v>
      </c>
      <c r="X3" s="12" t="s">
        <v>82</v>
      </c>
      <c r="Y3" s="12" t="s">
        <v>81</v>
      </c>
      <c r="Z3" s="16" t="s">
        <v>80</v>
      </c>
    </row>
    <row r="4">
      <c r="A4" s="73"/>
      <c r="B4" s="74"/>
      <c r="C4" s="75"/>
      <c r="D4" s="18" t="s">
        <v>42</v>
      </c>
      <c r="E4" s="19" t="s">
        <v>43</v>
      </c>
      <c r="F4" s="20">
        <v>1.0</v>
      </c>
      <c r="G4" s="21">
        <v>31.0</v>
      </c>
      <c r="H4" s="21">
        <v>27.0</v>
      </c>
      <c r="I4" s="21">
        <v>19.0</v>
      </c>
      <c r="J4" s="21">
        <v>21.0</v>
      </c>
      <c r="K4" s="21">
        <v>50.0</v>
      </c>
      <c r="L4" s="21">
        <v>20.0</v>
      </c>
      <c r="M4" s="22">
        <f t="shared" ref="M4:M27" si="1">(AVERAGE(G4:J4)/(K4))*1000</f>
        <v>490</v>
      </c>
      <c r="N4" s="63">
        <f t="shared" ref="N4:N27" si="2">M4*L4</f>
        <v>9800</v>
      </c>
      <c r="O4" s="63"/>
      <c r="P4" s="63"/>
      <c r="Q4" s="63">
        <f t="shared" ref="Q4:Q27" si="3">(M4*L4)-SUM(G4:J4)-O4-P4</f>
        <v>9702</v>
      </c>
      <c r="R4" s="63">
        <f t="shared" ref="R4:R27" si="4">(15000)-SUM(G4:J4)-(O4)-P4</f>
        <v>14902</v>
      </c>
      <c r="S4" s="76">
        <f t="shared" ref="S4:S27" si="5">Q4/R4</f>
        <v>0.6510535499</v>
      </c>
      <c r="T4" s="77"/>
      <c r="U4" s="77">
        <f t="shared" ref="U4:U27" si="6">(100/$M4)*1000</f>
        <v>204.0816327</v>
      </c>
      <c r="V4" s="77"/>
      <c r="W4" s="78">
        <f t="shared" ref="W4:W27" si="7">Q4/1000</f>
        <v>9.702</v>
      </c>
      <c r="X4" s="75"/>
      <c r="Y4" s="74"/>
      <c r="Z4" s="73"/>
    </row>
    <row r="5">
      <c r="A5" s="79"/>
      <c r="B5" s="74"/>
      <c r="C5" s="75"/>
      <c r="D5" s="18" t="s">
        <v>42</v>
      </c>
      <c r="E5" s="6" t="s">
        <v>44</v>
      </c>
      <c r="F5" s="20">
        <v>2.0</v>
      </c>
      <c r="G5" s="33">
        <v>18.0</v>
      </c>
      <c r="H5" s="33">
        <v>32.0</v>
      </c>
      <c r="I5" s="33">
        <v>21.0</v>
      </c>
      <c r="J5" s="33">
        <v>21.0</v>
      </c>
      <c r="K5" s="21">
        <v>50.0</v>
      </c>
      <c r="L5" s="21">
        <v>20.0</v>
      </c>
      <c r="M5" s="22">
        <f t="shared" si="1"/>
        <v>460</v>
      </c>
      <c r="N5" s="63">
        <f t="shared" si="2"/>
        <v>9200</v>
      </c>
      <c r="O5" s="63"/>
      <c r="P5" s="63"/>
      <c r="Q5" s="63">
        <f t="shared" si="3"/>
        <v>9108</v>
      </c>
      <c r="R5" s="63">
        <f t="shared" si="4"/>
        <v>14908</v>
      </c>
      <c r="S5" s="76">
        <f t="shared" si="5"/>
        <v>0.6109471425</v>
      </c>
      <c r="U5" s="33">
        <f t="shared" si="6"/>
        <v>217.3913043</v>
      </c>
      <c r="W5" s="71">
        <f t="shared" si="7"/>
        <v>9.108</v>
      </c>
      <c r="X5" s="75"/>
      <c r="Y5" s="74"/>
      <c r="Z5" s="79"/>
    </row>
    <row r="6">
      <c r="A6" s="79"/>
      <c r="B6" s="74"/>
      <c r="C6" s="75"/>
      <c r="D6" s="18" t="s">
        <v>42</v>
      </c>
      <c r="E6" s="19" t="s">
        <v>45</v>
      </c>
      <c r="F6" s="20">
        <v>3.0</v>
      </c>
      <c r="G6" s="33">
        <v>21.0</v>
      </c>
      <c r="H6" s="33">
        <v>15.0</v>
      </c>
      <c r="I6" s="33">
        <v>13.0</v>
      </c>
      <c r="J6" s="33">
        <v>16.0</v>
      </c>
      <c r="K6" s="21">
        <v>50.0</v>
      </c>
      <c r="L6" s="21">
        <v>20.0</v>
      </c>
      <c r="M6" s="22">
        <f t="shared" si="1"/>
        <v>325</v>
      </c>
      <c r="N6" s="80">
        <f t="shared" si="2"/>
        <v>6500</v>
      </c>
      <c r="O6" s="80"/>
      <c r="P6" s="80"/>
      <c r="Q6" s="80">
        <f t="shared" si="3"/>
        <v>6435</v>
      </c>
      <c r="R6" s="80">
        <f t="shared" si="4"/>
        <v>14935</v>
      </c>
      <c r="S6" s="81">
        <f t="shared" si="5"/>
        <v>0.4308670907</v>
      </c>
      <c r="U6" s="33">
        <f t="shared" si="6"/>
        <v>307.6923077</v>
      </c>
      <c r="W6" s="71">
        <f t="shared" si="7"/>
        <v>6.435</v>
      </c>
      <c r="X6" s="75"/>
      <c r="Y6" s="74"/>
      <c r="Z6" s="79"/>
    </row>
    <row r="7">
      <c r="A7" s="82"/>
      <c r="B7" s="83"/>
      <c r="C7" s="84"/>
      <c r="D7" s="24" t="s">
        <v>46</v>
      </c>
      <c r="E7" s="25" t="s">
        <v>43</v>
      </c>
      <c r="F7" s="26">
        <v>4.0</v>
      </c>
      <c r="G7" s="27">
        <v>19.0</v>
      </c>
      <c r="H7" s="27">
        <v>15.0</v>
      </c>
      <c r="I7" s="27">
        <v>17.0</v>
      </c>
      <c r="J7" s="27">
        <v>14.0</v>
      </c>
      <c r="K7" s="28">
        <v>50.0</v>
      </c>
      <c r="L7" s="28">
        <v>20.0</v>
      </c>
      <c r="M7" s="29">
        <f t="shared" si="1"/>
        <v>325</v>
      </c>
      <c r="N7" s="63">
        <f t="shared" si="2"/>
        <v>6500</v>
      </c>
      <c r="O7" s="63"/>
      <c r="P7" s="63"/>
      <c r="Q7" s="63">
        <f t="shared" si="3"/>
        <v>6435</v>
      </c>
      <c r="R7" s="63">
        <f t="shared" si="4"/>
        <v>14935</v>
      </c>
      <c r="S7" s="76">
        <f t="shared" si="5"/>
        <v>0.4308670907</v>
      </c>
      <c r="T7" s="27"/>
      <c r="U7" s="27">
        <f t="shared" si="6"/>
        <v>307.6923077</v>
      </c>
      <c r="V7" s="77"/>
      <c r="W7" s="78">
        <f t="shared" si="7"/>
        <v>6.435</v>
      </c>
      <c r="X7" s="84"/>
      <c r="Y7" s="83"/>
      <c r="Z7" s="82"/>
    </row>
    <row r="8">
      <c r="A8" s="79"/>
      <c r="B8" s="74"/>
      <c r="C8" s="85"/>
      <c r="D8" s="18" t="s">
        <v>46</v>
      </c>
      <c r="E8" s="6" t="s">
        <v>44</v>
      </c>
      <c r="F8" s="20">
        <v>5.0</v>
      </c>
      <c r="G8" s="33">
        <v>18.0</v>
      </c>
      <c r="H8" s="33">
        <v>18.0</v>
      </c>
      <c r="I8" s="33">
        <v>12.0</v>
      </c>
      <c r="J8" s="33">
        <v>18.0</v>
      </c>
      <c r="K8" s="21">
        <v>50.0</v>
      </c>
      <c r="L8" s="21">
        <v>20.0</v>
      </c>
      <c r="M8" s="22">
        <f t="shared" si="1"/>
        <v>330</v>
      </c>
      <c r="N8" s="63">
        <f t="shared" si="2"/>
        <v>6600</v>
      </c>
      <c r="O8" s="63"/>
      <c r="P8" s="63"/>
      <c r="Q8" s="63">
        <f t="shared" si="3"/>
        <v>6534</v>
      </c>
      <c r="R8" s="63">
        <f t="shared" si="4"/>
        <v>14934</v>
      </c>
      <c r="S8" s="76">
        <f t="shared" si="5"/>
        <v>0.4375251105</v>
      </c>
      <c r="U8" s="33">
        <f t="shared" si="6"/>
        <v>303.030303</v>
      </c>
      <c r="W8" s="71">
        <f t="shared" si="7"/>
        <v>6.534</v>
      </c>
      <c r="X8" s="85"/>
      <c r="Y8" s="74"/>
      <c r="Z8" s="79"/>
    </row>
    <row r="9">
      <c r="A9" s="79"/>
      <c r="B9" s="74"/>
      <c r="C9" s="85"/>
      <c r="D9" s="18" t="s">
        <v>46</v>
      </c>
      <c r="E9" s="19" t="s">
        <v>45</v>
      </c>
      <c r="F9" s="20">
        <v>6.0</v>
      </c>
      <c r="G9" s="33">
        <v>21.0</v>
      </c>
      <c r="H9" s="33">
        <v>22.0</v>
      </c>
      <c r="I9" s="33">
        <v>21.0</v>
      </c>
      <c r="J9" s="33">
        <v>20.0</v>
      </c>
      <c r="K9" s="21">
        <v>50.0</v>
      </c>
      <c r="L9" s="21">
        <v>20.0</v>
      </c>
      <c r="M9" s="22">
        <f t="shared" si="1"/>
        <v>420</v>
      </c>
      <c r="N9" s="80">
        <f t="shared" si="2"/>
        <v>8400</v>
      </c>
      <c r="O9" s="80"/>
      <c r="P9" s="80"/>
      <c r="Q9" s="80">
        <f t="shared" si="3"/>
        <v>8316</v>
      </c>
      <c r="R9" s="80">
        <f t="shared" si="4"/>
        <v>14916</v>
      </c>
      <c r="S9" s="81">
        <f t="shared" si="5"/>
        <v>0.5575221239</v>
      </c>
      <c r="U9" s="33">
        <f t="shared" si="6"/>
        <v>238.0952381</v>
      </c>
      <c r="W9" s="71">
        <f t="shared" si="7"/>
        <v>8.316</v>
      </c>
      <c r="X9" s="85"/>
      <c r="Y9" s="74"/>
      <c r="Z9" s="79"/>
    </row>
    <row r="10">
      <c r="A10" s="82"/>
      <c r="B10" s="86"/>
      <c r="C10" s="84"/>
      <c r="D10" s="24" t="s">
        <v>47</v>
      </c>
      <c r="E10" s="25" t="s">
        <v>43</v>
      </c>
      <c r="F10" s="26">
        <v>7.0</v>
      </c>
      <c r="G10" s="27">
        <v>21.0</v>
      </c>
      <c r="H10" s="27">
        <v>22.0</v>
      </c>
      <c r="I10" s="27">
        <v>21.0</v>
      </c>
      <c r="J10" s="27">
        <v>20.0</v>
      </c>
      <c r="K10" s="28">
        <v>50.0</v>
      </c>
      <c r="L10" s="28">
        <v>20.0</v>
      </c>
      <c r="M10" s="29">
        <f t="shared" si="1"/>
        <v>420</v>
      </c>
      <c r="N10" s="63">
        <f t="shared" si="2"/>
        <v>8400</v>
      </c>
      <c r="O10" s="63">
        <f t="shared" ref="O10:O12" si="8">M10*(50/1000)</f>
        <v>21</v>
      </c>
      <c r="P10" s="63"/>
      <c r="Q10" s="63">
        <f t="shared" si="3"/>
        <v>8295</v>
      </c>
      <c r="R10" s="63">
        <f t="shared" si="4"/>
        <v>14895</v>
      </c>
      <c r="S10" s="76">
        <f t="shared" si="5"/>
        <v>0.556898288</v>
      </c>
      <c r="T10" s="27"/>
      <c r="U10" s="27">
        <f t="shared" si="6"/>
        <v>238.0952381</v>
      </c>
      <c r="V10" s="77"/>
      <c r="W10" s="78">
        <f t="shared" si="7"/>
        <v>8.295</v>
      </c>
      <c r="X10" s="84"/>
      <c r="Y10" s="86"/>
      <c r="Z10" s="82"/>
    </row>
    <row r="11">
      <c r="A11" s="79"/>
      <c r="B11" s="87"/>
      <c r="C11" s="85"/>
      <c r="D11" s="18" t="s">
        <v>47</v>
      </c>
      <c r="E11" s="6" t="s">
        <v>44</v>
      </c>
      <c r="F11" s="20">
        <v>8.0</v>
      </c>
      <c r="G11" s="33">
        <v>13.0</v>
      </c>
      <c r="H11" s="33">
        <v>18.0</v>
      </c>
      <c r="I11" s="33">
        <v>10.0</v>
      </c>
      <c r="J11" s="33">
        <v>18.0</v>
      </c>
      <c r="K11" s="21">
        <v>50.0</v>
      </c>
      <c r="L11" s="21">
        <v>20.0</v>
      </c>
      <c r="M11" s="22">
        <f t="shared" si="1"/>
        <v>295</v>
      </c>
      <c r="N11" s="63">
        <f t="shared" si="2"/>
        <v>5900</v>
      </c>
      <c r="O11" s="63">
        <f t="shared" si="8"/>
        <v>14.75</v>
      </c>
      <c r="P11" s="63"/>
      <c r="Q11" s="63">
        <f t="shared" si="3"/>
        <v>5826.25</v>
      </c>
      <c r="R11" s="63">
        <f t="shared" si="4"/>
        <v>14926.25</v>
      </c>
      <c r="S11" s="76">
        <f t="shared" si="5"/>
        <v>0.3903358178</v>
      </c>
      <c r="U11" s="33">
        <f t="shared" si="6"/>
        <v>338.9830508</v>
      </c>
      <c r="W11" s="71">
        <f t="shared" si="7"/>
        <v>5.82625</v>
      </c>
      <c r="X11" s="85"/>
      <c r="Y11" s="87"/>
      <c r="Z11" s="79"/>
    </row>
    <row r="12">
      <c r="A12" s="79"/>
      <c r="B12" s="87"/>
      <c r="C12" s="85"/>
      <c r="D12" s="18" t="s">
        <v>47</v>
      </c>
      <c r="E12" s="19" t="s">
        <v>45</v>
      </c>
      <c r="F12" s="20">
        <v>9.0</v>
      </c>
      <c r="G12" s="33">
        <v>6.0</v>
      </c>
      <c r="H12" s="33">
        <v>4.0</v>
      </c>
      <c r="I12" s="33">
        <v>5.0</v>
      </c>
      <c r="J12" s="33">
        <v>8.0</v>
      </c>
      <c r="K12" s="21">
        <v>50.0</v>
      </c>
      <c r="L12" s="21">
        <v>20.0</v>
      </c>
      <c r="M12" s="22">
        <f t="shared" si="1"/>
        <v>115</v>
      </c>
      <c r="N12" s="80">
        <f t="shared" si="2"/>
        <v>2300</v>
      </c>
      <c r="O12" s="80">
        <f t="shared" si="8"/>
        <v>5.75</v>
      </c>
      <c r="P12" s="80"/>
      <c r="Q12" s="80">
        <f t="shared" si="3"/>
        <v>2271.25</v>
      </c>
      <c r="R12" s="80">
        <f t="shared" si="4"/>
        <v>14971.25</v>
      </c>
      <c r="S12" s="81">
        <f t="shared" si="5"/>
        <v>0.1517074393</v>
      </c>
      <c r="U12" s="33">
        <f t="shared" si="6"/>
        <v>869.5652174</v>
      </c>
      <c r="W12" s="71">
        <f t="shared" si="7"/>
        <v>2.27125</v>
      </c>
      <c r="X12" s="85"/>
      <c r="Y12" s="87"/>
      <c r="Z12" s="79"/>
    </row>
    <row r="13">
      <c r="A13" s="88"/>
      <c r="B13" s="83"/>
      <c r="C13" s="89"/>
      <c r="D13" s="24" t="s">
        <v>48</v>
      </c>
      <c r="E13" s="25" t="s">
        <v>43</v>
      </c>
      <c r="F13" s="26">
        <v>10.0</v>
      </c>
      <c r="G13" s="27">
        <v>23.0</v>
      </c>
      <c r="H13" s="27">
        <v>39.0</v>
      </c>
      <c r="I13" s="27">
        <v>25.0</v>
      </c>
      <c r="J13" s="27">
        <v>31.0</v>
      </c>
      <c r="K13" s="28">
        <v>50.0</v>
      </c>
      <c r="L13" s="28">
        <v>20.0</v>
      </c>
      <c r="M13" s="29">
        <f t="shared" si="1"/>
        <v>590</v>
      </c>
      <c r="N13" s="63">
        <f t="shared" si="2"/>
        <v>11800</v>
      </c>
      <c r="O13" s="63"/>
      <c r="P13" s="63"/>
      <c r="Q13" s="63">
        <f t="shared" si="3"/>
        <v>11682</v>
      </c>
      <c r="R13" s="63">
        <f t="shared" si="4"/>
        <v>14882</v>
      </c>
      <c r="S13" s="76">
        <f t="shared" si="5"/>
        <v>0.7849751378</v>
      </c>
      <c r="T13" s="27"/>
      <c r="U13" s="27">
        <f t="shared" si="6"/>
        <v>169.4915254</v>
      </c>
      <c r="V13" s="77"/>
      <c r="W13" s="78">
        <f t="shared" si="7"/>
        <v>11.682</v>
      </c>
      <c r="X13" s="89"/>
      <c r="Y13" s="83"/>
      <c r="Z13" s="88"/>
    </row>
    <row r="14">
      <c r="A14" s="90"/>
      <c r="B14" s="74"/>
      <c r="C14" s="75"/>
      <c r="D14" s="18" t="s">
        <v>48</v>
      </c>
      <c r="E14" s="6" t="s">
        <v>44</v>
      </c>
      <c r="F14" s="20">
        <v>11.0</v>
      </c>
      <c r="G14" s="33">
        <v>19.0</v>
      </c>
      <c r="H14" s="33">
        <v>33.0</v>
      </c>
      <c r="I14" s="33">
        <v>38.0</v>
      </c>
      <c r="J14" s="33">
        <v>24.0</v>
      </c>
      <c r="K14" s="21">
        <v>50.0</v>
      </c>
      <c r="L14" s="21">
        <v>20.0</v>
      </c>
      <c r="M14" s="22">
        <f t="shared" si="1"/>
        <v>570</v>
      </c>
      <c r="N14" s="63">
        <f t="shared" si="2"/>
        <v>11400</v>
      </c>
      <c r="O14" s="63"/>
      <c r="P14" s="63"/>
      <c r="Q14" s="63">
        <f t="shared" si="3"/>
        <v>11286</v>
      </c>
      <c r="R14" s="63">
        <f t="shared" si="4"/>
        <v>14886</v>
      </c>
      <c r="S14" s="76">
        <f t="shared" si="5"/>
        <v>0.7581620314</v>
      </c>
      <c r="U14" s="33">
        <f t="shared" si="6"/>
        <v>175.4385965</v>
      </c>
      <c r="W14" s="71">
        <f t="shared" si="7"/>
        <v>11.286</v>
      </c>
      <c r="X14" s="75"/>
      <c r="Y14" s="74"/>
      <c r="Z14" s="90"/>
    </row>
    <row r="15">
      <c r="A15" s="90"/>
      <c r="B15" s="74"/>
      <c r="C15" s="75"/>
      <c r="D15" s="18" t="s">
        <v>48</v>
      </c>
      <c r="E15" s="19" t="s">
        <v>45</v>
      </c>
      <c r="F15" s="20">
        <v>12.0</v>
      </c>
      <c r="G15" s="33">
        <v>27.0</v>
      </c>
      <c r="H15" s="33">
        <v>27.0</v>
      </c>
      <c r="I15" s="33">
        <v>32.0</v>
      </c>
      <c r="J15" s="33">
        <v>27.0</v>
      </c>
      <c r="K15" s="21">
        <v>50.0</v>
      </c>
      <c r="L15" s="21">
        <v>20.0</v>
      </c>
      <c r="M15" s="22">
        <f t="shared" si="1"/>
        <v>565</v>
      </c>
      <c r="N15" s="80">
        <f t="shared" si="2"/>
        <v>11300</v>
      </c>
      <c r="O15" s="80"/>
      <c r="P15" s="80"/>
      <c r="Q15" s="80">
        <f t="shared" si="3"/>
        <v>11187</v>
      </c>
      <c r="R15" s="80">
        <f t="shared" si="4"/>
        <v>14887</v>
      </c>
      <c r="S15" s="81">
        <f t="shared" si="5"/>
        <v>0.7514610062</v>
      </c>
      <c r="U15" s="33">
        <f t="shared" si="6"/>
        <v>176.9911504</v>
      </c>
      <c r="W15" s="71">
        <f t="shared" si="7"/>
        <v>11.187</v>
      </c>
      <c r="X15" s="75"/>
      <c r="Y15" s="74"/>
      <c r="Z15" s="90"/>
    </row>
    <row r="16">
      <c r="A16" s="88"/>
      <c r="B16" s="83"/>
      <c r="C16" s="84"/>
      <c r="D16" s="24" t="s">
        <v>49</v>
      </c>
      <c r="E16" s="25" t="s">
        <v>43</v>
      </c>
      <c r="F16" s="26">
        <v>13.0</v>
      </c>
      <c r="G16" s="27">
        <v>17.0</v>
      </c>
      <c r="H16" s="27">
        <v>27.0</v>
      </c>
      <c r="I16" s="27">
        <v>21.0</v>
      </c>
      <c r="J16" s="27">
        <v>26.0</v>
      </c>
      <c r="K16" s="28">
        <v>50.0</v>
      </c>
      <c r="L16" s="28">
        <v>20.0</v>
      </c>
      <c r="M16" s="29">
        <f t="shared" si="1"/>
        <v>455</v>
      </c>
      <c r="N16" s="63">
        <f t="shared" si="2"/>
        <v>9100</v>
      </c>
      <c r="O16" s="63"/>
      <c r="P16" s="63"/>
      <c r="Q16" s="63">
        <f t="shared" si="3"/>
        <v>9009</v>
      </c>
      <c r="R16" s="63">
        <f t="shared" si="4"/>
        <v>14909</v>
      </c>
      <c r="S16" s="76">
        <f t="shared" si="5"/>
        <v>0.6042658797</v>
      </c>
      <c r="T16" s="27"/>
      <c r="U16" s="27">
        <f t="shared" si="6"/>
        <v>219.7802198</v>
      </c>
      <c r="V16" s="77"/>
      <c r="W16" s="78">
        <f t="shared" si="7"/>
        <v>9.009</v>
      </c>
      <c r="X16" s="84"/>
      <c r="Y16" s="83"/>
      <c r="Z16" s="88"/>
    </row>
    <row r="17">
      <c r="A17" s="90"/>
      <c r="B17" s="74"/>
      <c r="C17" s="85"/>
      <c r="D17" s="18" t="s">
        <v>49</v>
      </c>
      <c r="E17" s="6" t="s">
        <v>44</v>
      </c>
      <c r="F17" s="20">
        <v>14.0</v>
      </c>
      <c r="G17" s="33">
        <v>20.0</v>
      </c>
      <c r="H17" s="33">
        <v>27.0</v>
      </c>
      <c r="I17" s="33">
        <v>17.0</v>
      </c>
      <c r="J17" s="33">
        <v>29.0</v>
      </c>
      <c r="K17" s="21">
        <v>50.0</v>
      </c>
      <c r="L17" s="21">
        <v>20.0</v>
      </c>
      <c r="M17" s="22">
        <f t="shared" si="1"/>
        <v>465</v>
      </c>
      <c r="N17" s="63">
        <f t="shared" si="2"/>
        <v>9300</v>
      </c>
      <c r="O17" s="63"/>
      <c r="P17" s="63"/>
      <c r="Q17" s="63">
        <f t="shared" si="3"/>
        <v>9207</v>
      </c>
      <c r="R17" s="63">
        <f t="shared" si="4"/>
        <v>14907</v>
      </c>
      <c r="S17" s="76">
        <f t="shared" si="5"/>
        <v>0.6176293017</v>
      </c>
      <c r="U17" s="33">
        <f t="shared" si="6"/>
        <v>215.0537634</v>
      </c>
      <c r="W17" s="71">
        <f t="shared" si="7"/>
        <v>9.207</v>
      </c>
      <c r="X17" s="85"/>
      <c r="Y17" s="74"/>
      <c r="Z17" s="90"/>
    </row>
    <row r="18">
      <c r="A18" s="90"/>
      <c r="B18" s="74"/>
      <c r="C18" s="85"/>
      <c r="D18" s="18" t="s">
        <v>49</v>
      </c>
      <c r="E18" s="19" t="s">
        <v>45</v>
      </c>
      <c r="F18" s="20">
        <v>15.0</v>
      </c>
      <c r="G18" s="33">
        <v>16.0</v>
      </c>
      <c r="H18" s="33">
        <v>24.0</v>
      </c>
      <c r="I18" s="33">
        <v>17.0</v>
      </c>
      <c r="J18" s="33">
        <v>21.0</v>
      </c>
      <c r="K18" s="21">
        <v>50.0</v>
      </c>
      <c r="L18" s="21">
        <v>20.0</v>
      </c>
      <c r="M18" s="22">
        <f t="shared" si="1"/>
        <v>390</v>
      </c>
      <c r="N18" s="80">
        <f t="shared" si="2"/>
        <v>7800</v>
      </c>
      <c r="O18" s="80"/>
      <c r="P18" s="80"/>
      <c r="Q18" s="80">
        <f t="shared" si="3"/>
        <v>7722</v>
      </c>
      <c r="R18" s="80">
        <f t="shared" si="4"/>
        <v>14922</v>
      </c>
      <c r="S18" s="81">
        <f t="shared" si="5"/>
        <v>0.517490953</v>
      </c>
      <c r="U18" s="33">
        <f t="shared" si="6"/>
        <v>256.4102564</v>
      </c>
      <c r="W18" s="71">
        <f t="shared" si="7"/>
        <v>7.722</v>
      </c>
      <c r="X18" s="85"/>
      <c r="Y18" s="74"/>
      <c r="Z18" s="90"/>
    </row>
    <row r="19">
      <c r="A19" s="88"/>
      <c r="B19" s="86"/>
      <c r="C19" s="84"/>
      <c r="D19" s="24" t="s">
        <v>51</v>
      </c>
      <c r="E19" s="25" t="s">
        <v>43</v>
      </c>
      <c r="F19" s="26">
        <v>16.0</v>
      </c>
      <c r="G19" s="27">
        <v>8.0</v>
      </c>
      <c r="H19" s="27">
        <v>5.0</v>
      </c>
      <c r="I19" s="27">
        <v>9.0</v>
      </c>
      <c r="J19" s="27">
        <v>12.0</v>
      </c>
      <c r="K19" s="28">
        <v>50.0</v>
      </c>
      <c r="L19" s="28">
        <v>20.0</v>
      </c>
      <c r="M19" s="29">
        <f t="shared" si="1"/>
        <v>170</v>
      </c>
      <c r="N19" s="63">
        <f t="shared" si="2"/>
        <v>3400</v>
      </c>
      <c r="O19" s="63">
        <f t="shared" ref="O19:O20" si="9">M19*(200/1000)</f>
        <v>34</v>
      </c>
      <c r="P19" s="63"/>
      <c r="Q19" s="63">
        <f t="shared" si="3"/>
        <v>3332</v>
      </c>
      <c r="R19" s="63">
        <f t="shared" si="4"/>
        <v>14932</v>
      </c>
      <c r="S19" s="76">
        <f t="shared" si="5"/>
        <v>0.2231449237</v>
      </c>
      <c r="T19" s="27"/>
      <c r="U19" s="27">
        <f t="shared" si="6"/>
        <v>588.2352941</v>
      </c>
      <c r="V19" s="77"/>
      <c r="W19" s="78">
        <f t="shared" si="7"/>
        <v>3.332</v>
      </c>
      <c r="X19" s="84"/>
      <c r="Y19" s="86"/>
      <c r="Z19" s="88"/>
    </row>
    <row r="20">
      <c r="A20" s="90"/>
      <c r="B20" s="87"/>
      <c r="C20" s="85"/>
      <c r="D20" s="18" t="s">
        <v>51</v>
      </c>
      <c r="E20" s="6" t="s">
        <v>44</v>
      </c>
      <c r="F20" s="20">
        <v>17.0</v>
      </c>
      <c r="G20" s="33">
        <v>0.0</v>
      </c>
      <c r="H20" s="33">
        <v>2.0</v>
      </c>
      <c r="I20" s="33">
        <v>11.0</v>
      </c>
      <c r="J20" s="33">
        <v>7.0</v>
      </c>
      <c r="K20" s="21">
        <v>50.0</v>
      </c>
      <c r="L20" s="21">
        <v>20.0</v>
      </c>
      <c r="M20" s="22">
        <f t="shared" si="1"/>
        <v>100</v>
      </c>
      <c r="N20" s="63">
        <f t="shared" si="2"/>
        <v>2000</v>
      </c>
      <c r="O20" s="63">
        <f t="shared" si="9"/>
        <v>20</v>
      </c>
      <c r="P20" s="63"/>
      <c r="Q20" s="63">
        <f t="shared" si="3"/>
        <v>1960</v>
      </c>
      <c r="R20" s="63">
        <f t="shared" si="4"/>
        <v>14960</v>
      </c>
      <c r="S20" s="76">
        <f t="shared" si="5"/>
        <v>0.1310160428</v>
      </c>
      <c r="U20" s="33">
        <f t="shared" si="6"/>
        <v>1000</v>
      </c>
      <c r="W20" s="71">
        <f t="shared" si="7"/>
        <v>1.96</v>
      </c>
      <c r="X20" s="85"/>
      <c r="Y20" s="87"/>
      <c r="Z20" s="90"/>
    </row>
    <row r="21" ht="15.75" customHeight="1">
      <c r="A21" s="90"/>
      <c r="B21" s="87"/>
      <c r="C21" s="85"/>
      <c r="D21" s="18" t="s">
        <v>51</v>
      </c>
      <c r="E21" s="19" t="s">
        <v>45</v>
      </c>
      <c r="F21" s="20">
        <v>18.0</v>
      </c>
      <c r="G21" s="33">
        <v>29.0</v>
      </c>
      <c r="H21" s="33">
        <v>41.0</v>
      </c>
      <c r="I21" s="33">
        <v>41.0</v>
      </c>
      <c r="J21" s="33">
        <v>12.0</v>
      </c>
      <c r="K21" s="21">
        <v>50.0</v>
      </c>
      <c r="L21" s="21">
        <v>20.0</v>
      </c>
      <c r="M21" s="22">
        <f t="shared" si="1"/>
        <v>615</v>
      </c>
      <c r="N21" s="80">
        <f t="shared" si="2"/>
        <v>12300</v>
      </c>
      <c r="O21" s="80"/>
      <c r="P21" s="80"/>
      <c r="Q21" s="80">
        <f t="shared" si="3"/>
        <v>12177</v>
      </c>
      <c r="R21" s="80">
        <f t="shared" si="4"/>
        <v>14877</v>
      </c>
      <c r="S21" s="81">
        <f t="shared" si="5"/>
        <v>0.8185117967</v>
      </c>
      <c r="U21" s="33">
        <f t="shared" si="6"/>
        <v>162.601626</v>
      </c>
      <c r="W21" s="71">
        <f t="shared" si="7"/>
        <v>12.177</v>
      </c>
      <c r="X21" s="85"/>
      <c r="Y21" s="87"/>
      <c r="Z21" s="90"/>
    </row>
    <row r="22" ht="27.0" customHeight="1">
      <c r="A22" s="82"/>
      <c r="B22" s="86"/>
      <c r="C22" s="89"/>
      <c r="D22" s="24" t="s">
        <v>52</v>
      </c>
      <c r="E22" s="25" t="s">
        <v>43</v>
      </c>
      <c r="F22" s="26">
        <v>19.0</v>
      </c>
      <c r="G22" s="27">
        <v>4.0</v>
      </c>
      <c r="H22" s="27">
        <v>8.0</v>
      </c>
      <c r="I22" s="27">
        <v>8.0</v>
      </c>
      <c r="J22" s="27">
        <v>7.0</v>
      </c>
      <c r="K22" s="28">
        <v>50.0</v>
      </c>
      <c r="L22" s="28">
        <v>20.0</v>
      </c>
      <c r="M22" s="29">
        <f t="shared" si="1"/>
        <v>135</v>
      </c>
      <c r="N22" s="63">
        <f t="shared" si="2"/>
        <v>2700</v>
      </c>
      <c r="O22" s="63">
        <f>M22*(120/1000)</f>
        <v>16.2</v>
      </c>
      <c r="P22" s="63"/>
      <c r="Q22" s="63">
        <f t="shared" si="3"/>
        <v>2656.8</v>
      </c>
      <c r="R22" s="63">
        <f t="shared" si="4"/>
        <v>14956.8</v>
      </c>
      <c r="S22" s="76">
        <f t="shared" si="5"/>
        <v>0.1776315789</v>
      </c>
      <c r="T22" s="27"/>
      <c r="U22" s="27">
        <f t="shared" si="6"/>
        <v>740.7407407</v>
      </c>
      <c r="V22" s="77"/>
      <c r="W22" s="78">
        <f t="shared" si="7"/>
        <v>2.6568</v>
      </c>
      <c r="X22" s="89"/>
      <c r="Y22" s="86"/>
      <c r="Z22" s="82"/>
    </row>
    <row r="23" ht="27.0" customHeight="1">
      <c r="A23" s="79"/>
      <c r="B23" s="87"/>
      <c r="C23" s="75"/>
      <c r="D23" s="18" t="s">
        <v>52</v>
      </c>
      <c r="E23" s="6" t="s">
        <v>44</v>
      </c>
      <c r="F23" s="20">
        <v>20.0</v>
      </c>
      <c r="G23" s="33">
        <v>14.0</v>
      </c>
      <c r="H23" s="33">
        <v>10.0</v>
      </c>
      <c r="I23" s="33">
        <v>10.0</v>
      </c>
      <c r="J23" s="33">
        <v>8.0</v>
      </c>
      <c r="K23" s="21">
        <v>50.0</v>
      </c>
      <c r="L23" s="21">
        <v>20.0</v>
      </c>
      <c r="M23" s="22">
        <f t="shared" si="1"/>
        <v>210</v>
      </c>
      <c r="N23" s="63">
        <f t="shared" si="2"/>
        <v>4200</v>
      </c>
      <c r="O23" s="63">
        <f>M23*(150/1000)</f>
        <v>31.5</v>
      </c>
      <c r="P23" s="63"/>
      <c r="Q23" s="63">
        <f t="shared" si="3"/>
        <v>4126.5</v>
      </c>
      <c r="R23" s="63">
        <f t="shared" si="4"/>
        <v>14926.5</v>
      </c>
      <c r="S23" s="76">
        <f t="shared" si="5"/>
        <v>0.2764546277</v>
      </c>
      <c r="U23" s="33">
        <f t="shared" si="6"/>
        <v>476.1904762</v>
      </c>
      <c r="W23" s="71">
        <f t="shared" si="7"/>
        <v>4.1265</v>
      </c>
      <c r="X23" s="75"/>
      <c r="Y23" s="87"/>
      <c r="Z23" s="79"/>
    </row>
    <row r="24" ht="27.0" customHeight="1">
      <c r="A24" s="79"/>
      <c r="B24" s="87"/>
      <c r="C24" s="75"/>
      <c r="D24" s="18" t="s">
        <v>52</v>
      </c>
      <c r="E24" s="19" t="s">
        <v>45</v>
      </c>
      <c r="F24" s="20">
        <v>21.0</v>
      </c>
      <c r="G24" s="33">
        <v>13.0</v>
      </c>
      <c r="H24" s="33">
        <v>17.0</v>
      </c>
      <c r="I24" s="33">
        <v>11.0</v>
      </c>
      <c r="J24" s="33">
        <v>15.0</v>
      </c>
      <c r="K24" s="21">
        <v>50.0</v>
      </c>
      <c r="L24" s="21">
        <v>20.0</v>
      </c>
      <c r="M24" s="22">
        <f t="shared" si="1"/>
        <v>280</v>
      </c>
      <c r="N24" s="80">
        <f t="shared" si="2"/>
        <v>5600</v>
      </c>
      <c r="O24" s="80">
        <f>M24*(100/1000)</f>
        <v>28</v>
      </c>
      <c r="P24" s="80"/>
      <c r="Q24" s="80">
        <f t="shared" si="3"/>
        <v>5516</v>
      </c>
      <c r="R24" s="80">
        <f t="shared" si="4"/>
        <v>14916</v>
      </c>
      <c r="S24" s="81">
        <f t="shared" si="5"/>
        <v>0.3698042371</v>
      </c>
      <c r="U24" s="33">
        <f t="shared" si="6"/>
        <v>357.1428571</v>
      </c>
      <c r="W24" s="71">
        <f t="shared" si="7"/>
        <v>5.516</v>
      </c>
      <c r="X24" s="75"/>
      <c r="Y24" s="87"/>
      <c r="Z24" s="79"/>
    </row>
    <row r="25" ht="27.0" customHeight="1">
      <c r="A25" s="88"/>
      <c r="B25" s="86"/>
      <c r="C25" s="89"/>
      <c r="D25" s="24" t="s">
        <v>53</v>
      </c>
      <c r="E25" s="25" t="s">
        <v>43</v>
      </c>
      <c r="F25" s="26">
        <v>22.0</v>
      </c>
      <c r="G25" s="27">
        <v>20.0</v>
      </c>
      <c r="H25" s="27">
        <v>11.0</v>
      </c>
      <c r="I25" s="27">
        <v>11.0</v>
      </c>
      <c r="J25" s="27">
        <v>13.0</v>
      </c>
      <c r="K25" s="28">
        <v>50.0</v>
      </c>
      <c r="L25" s="28">
        <v>20.0</v>
      </c>
      <c r="M25" s="29">
        <f t="shared" si="1"/>
        <v>275</v>
      </c>
      <c r="N25" s="63">
        <f t="shared" si="2"/>
        <v>5500</v>
      </c>
      <c r="O25" s="63">
        <f>M25*(150/1000)</f>
        <v>41.25</v>
      </c>
      <c r="P25" s="63"/>
      <c r="Q25" s="63">
        <f t="shared" si="3"/>
        <v>5403.75</v>
      </c>
      <c r="R25" s="63">
        <f t="shared" si="4"/>
        <v>14903.75</v>
      </c>
      <c r="S25" s="76">
        <f t="shared" si="5"/>
        <v>0.3625765328</v>
      </c>
      <c r="T25" s="27"/>
      <c r="U25" s="27">
        <f t="shared" si="6"/>
        <v>363.6363636</v>
      </c>
      <c r="V25" s="77"/>
      <c r="W25" s="78">
        <f t="shared" si="7"/>
        <v>5.40375</v>
      </c>
      <c r="X25" s="89"/>
      <c r="Y25" s="86"/>
      <c r="Z25" s="88"/>
    </row>
    <row r="26" ht="27.0" customHeight="1">
      <c r="A26" s="90"/>
      <c r="B26" s="87"/>
      <c r="C26" s="75"/>
      <c r="D26" s="18" t="s">
        <v>53</v>
      </c>
      <c r="E26" s="6" t="s">
        <v>44</v>
      </c>
      <c r="F26" s="20">
        <v>23.0</v>
      </c>
      <c r="G26" s="33">
        <v>28.0</v>
      </c>
      <c r="H26" s="33">
        <v>30.0</v>
      </c>
      <c r="I26" s="33">
        <v>35.0</v>
      </c>
      <c r="J26" s="33">
        <v>26.0</v>
      </c>
      <c r="K26" s="21">
        <v>50.0</v>
      </c>
      <c r="L26" s="21">
        <v>20.0</v>
      </c>
      <c r="M26" s="22">
        <f t="shared" si="1"/>
        <v>595</v>
      </c>
      <c r="N26" s="63">
        <f t="shared" si="2"/>
        <v>11900</v>
      </c>
      <c r="O26" s="63"/>
      <c r="P26" s="63"/>
      <c r="Q26" s="63">
        <f t="shared" si="3"/>
        <v>11781</v>
      </c>
      <c r="R26" s="63">
        <f t="shared" si="4"/>
        <v>14881</v>
      </c>
      <c r="S26" s="76">
        <f t="shared" si="5"/>
        <v>0.7916806666</v>
      </c>
      <c r="U26" s="33">
        <f t="shared" si="6"/>
        <v>168.0672269</v>
      </c>
      <c r="W26" s="71">
        <f t="shared" si="7"/>
        <v>11.781</v>
      </c>
      <c r="X26" s="75"/>
      <c r="Y26" s="87"/>
      <c r="Z26" s="90"/>
    </row>
    <row r="27" ht="27.0" customHeight="1">
      <c r="A27" s="90"/>
      <c r="B27" s="87"/>
      <c r="C27" s="75"/>
      <c r="D27" s="18" t="s">
        <v>53</v>
      </c>
      <c r="E27" s="19" t="s">
        <v>45</v>
      </c>
      <c r="F27" s="20">
        <v>24.0</v>
      </c>
      <c r="G27" s="33">
        <v>12.0</v>
      </c>
      <c r="H27" s="33">
        <v>14.0</v>
      </c>
      <c r="I27" s="33">
        <v>13.0</v>
      </c>
      <c r="J27" s="33">
        <v>20.0</v>
      </c>
      <c r="K27" s="21">
        <v>50.0</v>
      </c>
      <c r="L27" s="21">
        <v>20.0</v>
      </c>
      <c r="M27" s="22">
        <f t="shared" si="1"/>
        <v>295</v>
      </c>
      <c r="N27" s="80">
        <f t="shared" si="2"/>
        <v>5900</v>
      </c>
      <c r="O27" s="63">
        <f>M27*(150/1000)</f>
        <v>44.25</v>
      </c>
      <c r="P27" s="63"/>
      <c r="Q27" s="63">
        <f t="shared" si="3"/>
        <v>5796.75</v>
      </c>
      <c r="R27" s="63">
        <f t="shared" si="4"/>
        <v>14896.75</v>
      </c>
      <c r="S27" s="76">
        <f t="shared" si="5"/>
        <v>0.3891285012</v>
      </c>
      <c r="U27" s="33">
        <f t="shared" si="6"/>
        <v>338.9830508</v>
      </c>
      <c r="W27" s="71">
        <f t="shared" si="7"/>
        <v>5.79675</v>
      </c>
      <c r="X27" s="75"/>
      <c r="Y27" s="87"/>
      <c r="Z27" s="90"/>
    </row>
    <row r="28" ht="13.5" customHeight="1">
      <c r="A28" s="27"/>
      <c r="B28" s="24"/>
      <c r="C28" s="24"/>
      <c r="D28" s="24"/>
      <c r="E28" s="31"/>
      <c r="F28" s="25"/>
      <c r="G28" s="27"/>
      <c r="H28" s="27"/>
      <c r="I28" s="27"/>
      <c r="J28" s="27"/>
      <c r="K28" s="27"/>
      <c r="L28" s="27"/>
      <c r="M28" s="27"/>
      <c r="N28" s="91"/>
      <c r="O28" s="91"/>
      <c r="P28" s="91"/>
      <c r="Q28" s="91"/>
      <c r="R28" s="27"/>
      <c r="S28" s="27"/>
      <c r="T28" s="27"/>
      <c r="U28" s="27"/>
      <c r="V28" s="77"/>
      <c r="W28" s="77"/>
    </row>
    <row r="29" ht="15.75" customHeight="1">
      <c r="B29" s="18"/>
      <c r="C29" s="18"/>
      <c r="D29" s="18"/>
      <c r="E29" s="6"/>
      <c r="F29" s="6"/>
      <c r="N29" s="71"/>
      <c r="O29" s="71"/>
      <c r="P29" s="71"/>
      <c r="Q29" s="71"/>
    </row>
    <row r="30" ht="15.75" customHeight="1">
      <c r="B30" s="18"/>
      <c r="C30" s="18"/>
      <c r="D30" s="18"/>
      <c r="E30" s="6"/>
      <c r="F30" s="19"/>
      <c r="N30" s="71"/>
      <c r="O30" s="71"/>
      <c r="P30" s="71"/>
      <c r="Q30" s="71"/>
    </row>
    <row r="31" ht="15.75" customHeight="1">
      <c r="B31" s="18"/>
      <c r="C31" s="18"/>
      <c r="D31" s="18"/>
      <c r="E31" s="6"/>
      <c r="F31" s="19"/>
      <c r="N31" s="71"/>
      <c r="O31" s="71"/>
      <c r="P31" s="71"/>
      <c r="Q31" s="71"/>
    </row>
    <row r="32" ht="15.75" customHeight="1">
      <c r="B32" s="18"/>
      <c r="C32" s="18"/>
      <c r="D32" s="18"/>
      <c r="E32" s="6"/>
      <c r="F32" s="19"/>
      <c r="N32" s="71"/>
      <c r="O32" s="71"/>
      <c r="P32" s="71"/>
      <c r="Q32" s="71"/>
    </row>
    <row r="33" ht="15.75" customHeight="1">
      <c r="B33" s="18"/>
      <c r="C33" s="18"/>
      <c r="D33" s="18"/>
      <c r="E33" s="6"/>
      <c r="F33" s="6"/>
      <c r="N33" s="71"/>
      <c r="O33" s="71"/>
      <c r="P33" s="71"/>
      <c r="Q33" s="71"/>
    </row>
    <row r="34" ht="15.75" customHeight="1">
      <c r="B34" s="18"/>
      <c r="C34" s="18"/>
      <c r="D34" s="18"/>
      <c r="E34" s="6"/>
      <c r="F34" s="19"/>
      <c r="N34" s="71"/>
      <c r="O34" s="71"/>
      <c r="P34" s="71"/>
      <c r="Q34" s="71"/>
    </row>
    <row r="35" ht="15.75" customHeight="1">
      <c r="B35" s="18"/>
      <c r="C35" s="18"/>
      <c r="D35" s="18"/>
      <c r="E35" s="6"/>
      <c r="F35" s="19"/>
      <c r="N35" s="71"/>
      <c r="O35" s="71"/>
      <c r="P35" s="71"/>
      <c r="Q35" s="71"/>
    </row>
    <row r="36" ht="15.75" customHeight="1">
      <c r="E36" s="6"/>
      <c r="F36" s="6"/>
      <c r="N36" s="71"/>
      <c r="O36" s="71"/>
      <c r="P36" s="71"/>
      <c r="Q36" s="71"/>
    </row>
    <row r="37" ht="15.75" customHeight="1">
      <c r="E37" s="6"/>
      <c r="F37" s="6"/>
      <c r="N37" s="71"/>
      <c r="O37" s="71"/>
      <c r="P37" s="71"/>
      <c r="Q37" s="71"/>
    </row>
    <row r="38" ht="15.75" customHeight="1">
      <c r="E38" s="6"/>
      <c r="F38" s="6"/>
      <c r="N38" s="71"/>
      <c r="O38" s="71"/>
      <c r="P38" s="71"/>
      <c r="Q38" s="71"/>
    </row>
    <row r="39" ht="15.75" customHeight="1">
      <c r="E39" s="6"/>
      <c r="F39" s="6"/>
      <c r="N39" s="71"/>
      <c r="O39" s="71"/>
      <c r="P39" s="71"/>
      <c r="Q39" s="71"/>
    </row>
    <row r="40" ht="15.75" customHeight="1">
      <c r="E40" s="6"/>
      <c r="F40" s="6"/>
      <c r="N40" s="71"/>
      <c r="O40" s="71"/>
      <c r="P40" s="71"/>
      <c r="Q40" s="71"/>
    </row>
    <row r="41" ht="15.75" customHeight="1">
      <c r="E41" s="6"/>
      <c r="F41" s="6"/>
      <c r="N41" s="71"/>
      <c r="O41" s="71"/>
      <c r="P41" s="71"/>
      <c r="Q41" s="71"/>
    </row>
    <row r="42" ht="15.75" customHeight="1">
      <c r="E42" s="6"/>
      <c r="F42" s="6"/>
      <c r="N42" s="71"/>
      <c r="O42" s="71"/>
      <c r="P42" s="71"/>
      <c r="Q42" s="71"/>
    </row>
    <row r="43" ht="15.75" customHeight="1">
      <c r="E43" s="6"/>
      <c r="F43" s="6"/>
      <c r="N43" s="71"/>
      <c r="O43" s="71"/>
      <c r="P43" s="71"/>
      <c r="Q43" s="71"/>
    </row>
    <row r="44" ht="15.75" customHeight="1">
      <c r="E44" s="6"/>
      <c r="F44" s="6"/>
      <c r="N44" s="71"/>
      <c r="O44" s="71"/>
      <c r="P44" s="71"/>
      <c r="Q44" s="71"/>
    </row>
    <row r="45" ht="15.75" customHeight="1">
      <c r="E45" s="6"/>
      <c r="F45" s="6"/>
      <c r="N45" s="71"/>
      <c r="O45" s="71"/>
      <c r="P45" s="71"/>
      <c r="Q45" s="71"/>
    </row>
    <row r="46" ht="15.75" customHeight="1">
      <c r="E46" s="6"/>
      <c r="F46" s="6"/>
      <c r="N46" s="71"/>
      <c r="O46" s="71"/>
      <c r="P46" s="71"/>
      <c r="Q46" s="71"/>
    </row>
    <row r="47" ht="15.75" customHeight="1">
      <c r="E47" s="6"/>
      <c r="F47" s="6"/>
      <c r="N47" s="71"/>
      <c r="O47" s="71"/>
      <c r="P47" s="71"/>
      <c r="Q47" s="71"/>
    </row>
    <row r="48" ht="15.75" customHeight="1">
      <c r="E48" s="6"/>
      <c r="F48" s="6"/>
      <c r="N48" s="71"/>
      <c r="O48" s="71"/>
      <c r="P48" s="71"/>
      <c r="Q48" s="71"/>
    </row>
    <row r="49" ht="15.75" customHeight="1">
      <c r="E49" s="6"/>
      <c r="F49" s="6"/>
      <c r="N49" s="71"/>
      <c r="O49" s="71"/>
      <c r="P49" s="71"/>
      <c r="Q49" s="71"/>
    </row>
    <row r="50" ht="15.75" customHeight="1">
      <c r="E50" s="6"/>
      <c r="F50" s="6"/>
      <c r="N50" s="71"/>
      <c r="O50" s="71"/>
      <c r="P50" s="71"/>
      <c r="Q50" s="71"/>
    </row>
    <row r="51" ht="15.75" customHeight="1">
      <c r="E51" s="6"/>
      <c r="F51" s="6"/>
      <c r="N51" s="71"/>
      <c r="O51" s="71"/>
      <c r="P51" s="71"/>
      <c r="Q51" s="71"/>
    </row>
    <row r="52" ht="15.75" customHeight="1">
      <c r="E52" s="6"/>
      <c r="F52" s="6"/>
      <c r="N52" s="71"/>
      <c r="O52" s="71"/>
      <c r="P52" s="71"/>
      <c r="Q52" s="71"/>
    </row>
    <row r="53" ht="15.75" customHeight="1">
      <c r="E53" s="6"/>
      <c r="F53" s="6"/>
      <c r="N53" s="71"/>
      <c r="O53" s="71"/>
      <c r="P53" s="71"/>
      <c r="Q53" s="71"/>
    </row>
    <row r="54" ht="15.75" customHeight="1">
      <c r="E54" s="6"/>
      <c r="F54" s="6"/>
      <c r="N54" s="71"/>
      <c r="O54" s="71"/>
      <c r="P54" s="71"/>
      <c r="Q54" s="71"/>
    </row>
    <row r="55" ht="15.75" customHeight="1">
      <c r="E55" s="6"/>
      <c r="F55" s="6"/>
      <c r="N55" s="71"/>
      <c r="O55" s="71"/>
      <c r="P55" s="71"/>
      <c r="Q55" s="71"/>
    </row>
    <row r="56" ht="15.75" customHeight="1">
      <c r="E56" s="6"/>
      <c r="F56" s="6"/>
      <c r="N56" s="71"/>
      <c r="O56" s="71"/>
      <c r="P56" s="71"/>
      <c r="Q56" s="71"/>
    </row>
    <row r="57" ht="15.75" customHeight="1">
      <c r="E57" s="6"/>
      <c r="F57" s="6"/>
      <c r="N57" s="71"/>
      <c r="O57" s="71"/>
      <c r="P57" s="71"/>
      <c r="Q57" s="71"/>
    </row>
    <row r="58" ht="15.75" customHeight="1">
      <c r="E58" s="6"/>
      <c r="F58" s="6"/>
      <c r="N58" s="71"/>
      <c r="O58" s="71"/>
      <c r="P58" s="71"/>
      <c r="Q58" s="71"/>
    </row>
    <row r="59" ht="15.75" customHeight="1">
      <c r="E59" s="6"/>
      <c r="F59" s="6"/>
      <c r="N59" s="71"/>
      <c r="O59" s="71"/>
      <c r="P59" s="71"/>
      <c r="Q59" s="71"/>
    </row>
    <row r="60" ht="15.75" customHeight="1">
      <c r="E60" s="6"/>
      <c r="F60" s="6"/>
      <c r="N60" s="71"/>
      <c r="O60" s="71"/>
      <c r="P60" s="71"/>
      <c r="Q60" s="71"/>
    </row>
    <row r="61" ht="15.75" customHeight="1">
      <c r="E61" s="6"/>
      <c r="F61" s="6"/>
      <c r="N61" s="71"/>
      <c r="O61" s="71"/>
      <c r="P61" s="71"/>
      <c r="Q61" s="71"/>
    </row>
    <row r="62" ht="15.75" customHeight="1">
      <c r="E62" s="6"/>
      <c r="F62" s="6"/>
      <c r="N62" s="71"/>
      <c r="O62" s="71"/>
      <c r="P62" s="71"/>
      <c r="Q62" s="71"/>
    </row>
    <row r="63" ht="15.75" customHeight="1">
      <c r="E63" s="6"/>
      <c r="F63" s="6"/>
      <c r="N63" s="71"/>
      <c r="O63" s="71"/>
      <c r="P63" s="71"/>
      <c r="Q63" s="71"/>
    </row>
    <row r="64" ht="15.75" customHeight="1">
      <c r="E64" s="6"/>
      <c r="F64" s="6"/>
      <c r="N64" s="71"/>
      <c r="O64" s="71"/>
      <c r="P64" s="71"/>
      <c r="Q64" s="71"/>
    </row>
    <row r="65" ht="15.75" customHeight="1">
      <c r="E65" s="6"/>
      <c r="F65" s="6"/>
      <c r="N65" s="71"/>
      <c r="O65" s="71"/>
      <c r="P65" s="71"/>
      <c r="Q65" s="71"/>
    </row>
    <row r="66" ht="15.75" customHeight="1">
      <c r="E66" s="6"/>
      <c r="F66" s="6"/>
      <c r="N66" s="71"/>
      <c r="O66" s="71"/>
      <c r="P66" s="71"/>
      <c r="Q66" s="71"/>
    </row>
    <row r="67" ht="15.75" customHeight="1">
      <c r="E67" s="6"/>
      <c r="F67" s="6"/>
      <c r="N67" s="71"/>
      <c r="O67" s="71"/>
      <c r="P67" s="71"/>
      <c r="Q67" s="71"/>
    </row>
    <row r="68" ht="15.75" customHeight="1">
      <c r="E68" s="6"/>
      <c r="F68" s="6"/>
      <c r="N68" s="71"/>
      <c r="O68" s="71"/>
      <c r="P68" s="71"/>
      <c r="Q68" s="71"/>
    </row>
    <row r="69" ht="15.75" customHeight="1">
      <c r="E69" s="6"/>
      <c r="F69" s="6"/>
      <c r="N69" s="71"/>
      <c r="O69" s="71"/>
      <c r="P69" s="71"/>
      <c r="Q69" s="71"/>
    </row>
    <row r="70" ht="15.75" customHeight="1">
      <c r="E70" s="6"/>
      <c r="F70" s="6"/>
      <c r="N70" s="71"/>
      <c r="O70" s="71"/>
      <c r="P70" s="71"/>
      <c r="Q70" s="71"/>
    </row>
    <row r="71" ht="15.75" customHeight="1">
      <c r="E71" s="6"/>
      <c r="F71" s="6"/>
      <c r="N71" s="71"/>
      <c r="O71" s="71"/>
      <c r="P71" s="71"/>
      <c r="Q71" s="71"/>
    </row>
    <row r="72" ht="15.75" customHeight="1">
      <c r="E72" s="6"/>
      <c r="F72" s="6"/>
      <c r="N72" s="71"/>
      <c r="O72" s="71"/>
      <c r="P72" s="71"/>
      <c r="Q72" s="71"/>
    </row>
    <row r="73" ht="15.75" customHeight="1">
      <c r="E73" s="6"/>
      <c r="F73" s="6"/>
      <c r="N73" s="71"/>
      <c r="O73" s="71"/>
      <c r="P73" s="71"/>
      <c r="Q73" s="71"/>
    </row>
    <row r="74" ht="15.75" customHeight="1">
      <c r="E74" s="6"/>
      <c r="F74" s="6"/>
      <c r="N74" s="71"/>
      <c r="O74" s="71"/>
      <c r="P74" s="71"/>
      <c r="Q74" s="71"/>
    </row>
    <row r="75" ht="15.75" customHeight="1">
      <c r="E75" s="6"/>
      <c r="F75" s="6"/>
      <c r="N75" s="71"/>
      <c r="O75" s="71"/>
      <c r="P75" s="71"/>
      <c r="Q75" s="71"/>
    </row>
    <row r="76" ht="15.75" customHeight="1">
      <c r="E76" s="6"/>
      <c r="F76" s="6"/>
      <c r="N76" s="71"/>
      <c r="O76" s="71"/>
      <c r="P76" s="71"/>
      <c r="Q76" s="71"/>
    </row>
    <row r="77" ht="15.75" customHeight="1">
      <c r="E77" s="6"/>
      <c r="F77" s="6"/>
      <c r="N77" s="71"/>
      <c r="O77" s="71"/>
      <c r="P77" s="71"/>
      <c r="Q77" s="71"/>
    </row>
    <row r="78" ht="15.75" customHeight="1">
      <c r="E78" s="6"/>
      <c r="F78" s="6"/>
      <c r="N78" s="71"/>
      <c r="O78" s="71"/>
      <c r="P78" s="71"/>
      <c r="Q78" s="71"/>
    </row>
    <row r="79" ht="15.75" customHeight="1">
      <c r="E79" s="6"/>
      <c r="F79" s="6"/>
      <c r="N79" s="71"/>
      <c r="O79" s="71"/>
      <c r="P79" s="71"/>
      <c r="Q79" s="71"/>
    </row>
    <row r="80" ht="15.75" customHeight="1">
      <c r="E80" s="6"/>
      <c r="F80" s="6"/>
      <c r="N80" s="71"/>
      <c r="O80" s="71"/>
      <c r="P80" s="71"/>
      <c r="Q80" s="71"/>
    </row>
    <row r="81" ht="15.75" customHeight="1">
      <c r="E81" s="6"/>
      <c r="F81" s="6"/>
      <c r="N81" s="71"/>
      <c r="O81" s="71"/>
      <c r="P81" s="71"/>
      <c r="Q81" s="71"/>
    </row>
    <row r="82" ht="15.75" customHeight="1">
      <c r="E82" s="6"/>
      <c r="F82" s="6"/>
      <c r="N82" s="71"/>
      <c r="O82" s="71"/>
      <c r="P82" s="71"/>
      <c r="Q82" s="71"/>
    </row>
    <row r="83" ht="15.75" customHeight="1">
      <c r="E83" s="6"/>
      <c r="F83" s="6"/>
      <c r="N83" s="71"/>
      <c r="O83" s="71"/>
      <c r="P83" s="71"/>
      <c r="Q83" s="71"/>
    </row>
    <row r="84" ht="15.75" customHeight="1">
      <c r="E84" s="6"/>
      <c r="F84" s="6"/>
      <c r="N84" s="71"/>
      <c r="O84" s="71"/>
      <c r="P84" s="71"/>
      <c r="Q84" s="71"/>
    </row>
    <row r="85" ht="15.75" customHeight="1">
      <c r="E85" s="6"/>
      <c r="F85" s="6"/>
      <c r="N85" s="71"/>
      <c r="O85" s="71"/>
      <c r="P85" s="71"/>
      <c r="Q85" s="71"/>
    </row>
    <row r="86" ht="15.75" customHeight="1">
      <c r="E86" s="6"/>
      <c r="F86" s="6"/>
      <c r="N86" s="71"/>
      <c r="O86" s="71"/>
      <c r="P86" s="71"/>
      <c r="Q86" s="71"/>
    </row>
    <row r="87" ht="15.75" customHeight="1">
      <c r="E87" s="6"/>
      <c r="F87" s="6"/>
      <c r="N87" s="71"/>
      <c r="O87" s="71"/>
      <c r="P87" s="71"/>
      <c r="Q87" s="71"/>
    </row>
    <row r="88" ht="15.75" customHeight="1">
      <c r="E88" s="6"/>
      <c r="F88" s="6"/>
      <c r="N88" s="71"/>
      <c r="O88" s="71"/>
      <c r="P88" s="71"/>
      <c r="Q88" s="71"/>
    </row>
    <row r="89" ht="15.75" customHeight="1">
      <c r="E89" s="6"/>
      <c r="F89" s="6"/>
      <c r="N89" s="71"/>
      <c r="O89" s="71"/>
      <c r="P89" s="71"/>
      <c r="Q89" s="71"/>
    </row>
    <row r="90" ht="15.75" customHeight="1">
      <c r="E90" s="6"/>
      <c r="F90" s="6"/>
      <c r="N90" s="71"/>
      <c r="O90" s="71"/>
      <c r="P90" s="71"/>
      <c r="Q90" s="71"/>
    </row>
    <row r="91" ht="15.75" customHeight="1">
      <c r="E91" s="6"/>
      <c r="F91" s="6"/>
      <c r="N91" s="71"/>
      <c r="O91" s="71"/>
      <c r="P91" s="71"/>
      <c r="Q91" s="71"/>
    </row>
    <row r="92" ht="15.75" customHeight="1">
      <c r="E92" s="6"/>
      <c r="F92" s="6"/>
      <c r="N92" s="71"/>
      <c r="O92" s="71"/>
      <c r="P92" s="71"/>
      <c r="Q92" s="71"/>
    </row>
    <row r="93" ht="15.75" customHeight="1">
      <c r="E93" s="6"/>
      <c r="F93" s="6"/>
      <c r="N93" s="71"/>
      <c r="O93" s="71"/>
      <c r="P93" s="71"/>
      <c r="Q93" s="71"/>
    </row>
    <row r="94" ht="15.75" customHeight="1">
      <c r="E94" s="6"/>
      <c r="F94" s="6"/>
      <c r="N94" s="71"/>
      <c r="O94" s="71"/>
      <c r="P94" s="71"/>
      <c r="Q94" s="71"/>
    </row>
    <row r="95" ht="15.75" customHeight="1">
      <c r="E95" s="6"/>
      <c r="F95" s="6"/>
      <c r="N95" s="71"/>
      <c r="O95" s="71"/>
      <c r="P95" s="71"/>
      <c r="Q95" s="71"/>
    </row>
    <row r="96" ht="15.75" customHeight="1">
      <c r="E96" s="6"/>
      <c r="F96" s="6"/>
      <c r="N96" s="71"/>
      <c r="O96" s="71"/>
      <c r="P96" s="71"/>
      <c r="Q96" s="71"/>
    </row>
    <row r="97" ht="15.75" customHeight="1">
      <c r="E97" s="6"/>
      <c r="F97" s="6"/>
      <c r="N97" s="71"/>
      <c r="O97" s="71"/>
      <c r="P97" s="71"/>
      <c r="Q97" s="71"/>
    </row>
    <row r="98" ht="15.75" customHeight="1">
      <c r="E98" s="6"/>
      <c r="F98" s="6"/>
      <c r="N98" s="71"/>
      <c r="O98" s="71"/>
      <c r="P98" s="71"/>
      <c r="Q98" s="71"/>
    </row>
    <row r="99" ht="15.75" customHeight="1">
      <c r="E99" s="6"/>
      <c r="F99" s="6"/>
      <c r="N99" s="71"/>
      <c r="O99" s="71"/>
      <c r="P99" s="71"/>
      <c r="Q99" s="71"/>
    </row>
    <row r="100" ht="15.75" customHeight="1">
      <c r="E100" s="6"/>
      <c r="F100" s="6"/>
      <c r="N100" s="71"/>
      <c r="O100" s="71"/>
      <c r="P100" s="71"/>
      <c r="Q100" s="71"/>
    </row>
    <row r="101" ht="15.75" customHeight="1">
      <c r="E101" s="6"/>
      <c r="F101" s="6"/>
      <c r="N101" s="71"/>
      <c r="O101" s="71"/>
      <c r="P101" s="71"/>
      <c r="Q101" s="71"/>
    </row>
    <row r="102" ht="15.75" customHeight="1">
      <c r="E102" s="6"/>
      <c r="F102" s="6"/>
      <c r="N102" s="71"/>
      <c r="O102" s="71"/>
      <c r="P102" s="71"/>
      <c r="Q102" s="71"/>
    </row>
    <row r="103" ht="15.75" customHeight="1">
      <c r="E103" s="6"/>
      <c r="F103" s="6"/>
      <c r="N103" s="71"/>
      <c r="O103" s="71"/>
      <c r="P103" s="71"/>
      <c r="Q103" s="71"/>
    </row>
    <row r="104" ht="15.75" customHeight="1">
      <c r="E104" s="6"/>
      <c r="F104" s="6"/>
      <c r="N104" s="71"/>
      <c r="O104" s="71"/>
      <c r="P104" s="71"/>
      <c r="Q104" s="71"/>
    </row>
    <row r="105" ht="15.75" customHeight="1">
      <c r="E105" s="6"/>
      <c r="F105" s="6"/>
      <c r="N105" s="71"/>
      <c r="O105" s="71"/>
      <c r="P105" s="71"/>
      <c r="Q105" s="71"/>
    </row>
    <row r="106" ht="15.75" customHeight="1">
      <c r="E106" s="6"/>
      <c r="F106" s="6"/>
      <c r="N106" s="71"/>
      <c r="O106" s="71"/>
      <c r="P106" s="71"/>
      <c r="Q106" s="71"/>
    </row>
    <row r="107" ht="15.75" customHeight="1">
      <c r="E107" s="6"/>
      <c r="F107" s="6"/>
      <c r="N107" s="71"/>
      <c r="O107" s="71"/>
      <c r="P107" s="71"/>
      <c r="Q107" s="71"/>
    </row>
    <row r="108" ht="15.75" customHeight="1">
      <c r="E108" s="6"/>
      <c r="F108" s="6"/>
      <c r="N108" s="71"/>
      <c r="O108" s="71"/>
      <c r="P108" s="71"/>
      <c r="Q108" s="71"/>
    </row>
    <row r="109" ht="15.75" customHeight="1">
      <c r="E109" s="6"/>
      <c r="F109" s="6"/>
      <c r="N109" s="71"/>
      <c r="O109" s="71"/>
      <c r="P109" s="71"/>
      <c r="Q109" s="71"/>
    </row>
    <row r="110" ht="15.75" customHeight="1">
      <c r="E110" s="6"/>
      <c r="F110" s="6"/>
      <c r="N110" s="71"/>
      <c r="O110" s="71"/>
      <c r="P110" s="71"/>
      <c r="Q110" s="71"/>
    </row>
    <row r="111" ht="15.75" customHeight="1">
      <c r="E111" s="6"/>
      <c r="F111" s="6"/>
      <c r="N111" s="71"/>
      <c r="O111" s="71"/>
      <c r="P111" s="71"/>
      <c r="Q111" s="71"/>
    </row>
    <row r="112" ht="15.75" customHeight="1">
      <c r="E112" s="6"/>
      <c r="F112" s="6"/>
      <c r="N112" s="71"/>
      <c r="O112" s="71"/>
      <c r="P112" s="71"/>
      <c r="Q112" s="71"/>
    </row>
    <row r="113" ht="15.75" customHeight="1">
      <c r="E113" s="6"/>
      <c r="F113" s="6"/>
      <c r="N113" s="71"/>
      <c r="O113" s="71"/>
      <c r="P113" s="71"/>
      <c r="Q113" s="71"/>
    </row>
    <row r="114" ht="15.75" customHeight="1">
      <c r="E114" s="6"/>
      <c r="F114" s="6"/>
      <c r="N114" s="71"/>
      <c r="O114" s="71"/>
      <c r="P114" s="71"/>
      <c r="Q114" s="71"/>
    </row>
    <row r="115" ht="15.75" customHeight="1">
      <c r="E115" s="6"/>
      <c r="F115" s="6"/>
      <c r="N115" s="71"/>
      <c r="O115" s="71"/>
      <c r="P115" s="71"/>
      <c r="Q115" s="71"/>
    </row>
    <row r="116" ht="15.75" customHeight="1">
      <c r="E116" s="6"/>
      <c r="F116" s="6"/>
      <c r="N116" s="71"/>
      <c r="O116" s="71"/>
      <c r="P116" s="71"/>
      <c r="Q116" s="71"/>
    </row>
    <row r="117" ht="15.75" customHeight="1">
      <c r="E117" s="6"/>
      <c r="F117" s="6"/>
      <c r="N117" s="71"/>
      <c r="O117" s="71"/>
      <c r="P117" s="71"/>
      <c r="Q117" s="71"/>
    </row>
    <row r="118" ht="15.75" customHeight="1">
      <c r="E118" s="6"/>
      <c r="F118" s="6"/>
      <c r="N118" s="71"/>
      <c r="O118" s="71"/>
      <c r="P118" s="71"/>
      <c r="Q118" s="71"/>
    </row>
    <row r="119" ht="15.75" customHeight="1">
      <c r="E119" s="6"/>
      <c r="F119" s="6"/>
      <c r="N119" s="71"/>
      <c r="O119" s="71"/>
      <c r="P119" s="71"/>
      <c r="Q119" s="71"/>
    </row>
    <row r="120" ht="15.75" customHeight="1">
      <c r="E120" s="6"/>
      <c r="F120" s="6"/>
      <c r="N120" s="71"/>
      <c r="O120" s="71"/>
      <c r="P120" s="71"/>
      <c r="Q120" s="71"/>
    </row>
    <row r="121" ht="15.75" customHeight="1">
      <c r="E121" s="6"/>
      <c r="F121" s="6"/>
      <c r="N121" s="71"/>
      <c r="O121" s="71"/>
      <c r="P121" s="71"/>
      <c r="Q121" s="71"/>
    </row>
    <row r="122" ht="15.75" customHeight="1">
      <c r="E122" s="6"/>
      <c r="F122" s="6"/>
      <c r="N122" s="71"/>
      <c r="O122" s="71"/>
      <c r="P122" s="71"/>
      <c r="Q122" s="71"/>
    </row>
    <row r="123" ht="15.75" customHeight="1">
      <c r="E123" s="6"/>
      <c r="F123" s="6"/>
      <c r="N123" s="71"/>
      <c r="O123" s="71"/>
      <c r="P123" s="71"/>
      <c r="Q123" s="71"/>
    </row>
    <row r="124" ht="15.75" customHeight="1">
      <c r="E124" s="6"/>
      <c r="F124" s="6"/>
      <c r="N124" s="71"/>
      <c r="O124" s="71"/>
      <c r="P124" s="71"/>
      <c r="Q124" s="71"/>
    </row>
    <row r="125" ht="15.75" customHeight="1">
      <c r="E125" s="6"/>
      <c r="F125" s="6"/>
      <c r="N125" s="71"/>
      <c r="O125" s="71"/>
      <c r="P125" s="71"/>
      <c r="Q125" s="71"/>
    </row>
    <row r="126" ht="15.75" customHeight="1">
      <c r="E126" s="6"/>
      <c r="F126" s="6"/>
      <c r="N126" s="71"/>
      <c r="O126" s="71"/>
      <c r="P126" s="71"/>
      <c r="Q126" s="71"/>
    </row>
    <row r="127" ht="15.75" customHeight="1">
      <c r="E127" s="6"/>
      <c r="F127" s="6"/>
      <c r="N127" s="71"/>
      <c r="O127" s="71"/>
      <c r="P127" s="71"/>
      <c r="Q127" s="71"/>
    </row>
    <row r="128" ht="15.75" customHeight="1">
      <c r="E128" s="6"/>
      <c r="F128" s="6"/>
      <c r="N128" s="71"/>
      <c r="O128" s="71"/>
      <c r="P128" s="71"/>
      <c r="Q128" s="71"/>
    </row>
    <row r="129" ht="15.75" customHeight="1">
      <c r="E129" s="6"/>
      <c r="F129" s="6"/>
      <c r="N129" s="71"/>
      <c r="O129" s="71"/>
      <c r="P129" s="71"/>
      <c r="Q129" s="71"/>
    </row>
    <row r="130" ht="15.75" customHeight="1">
      <c r="E130" s="6"/>
      <c r="F130" s="6"/>
      <c r="N130" s="71"/>
      <c r="O130" s="71"/>
      <c r="P130" s="71"/>
      <c r="Q130" s="71"/>
    </row>
    <row r="131" ht="15.75" customHeight="1">
      <c r="E131" s="6"/>
      <c r="F131" s="6"/>
      <c r="N131" s="71"/>
      <c r="O131" s="71"/>
      <c r="P131" s="71"/>
      <c r="Q131" s="71"/>
    </row>
    <row r="132" ht="15.75" customHeight="1">
      <c r="E132" s="6"/>
      <c r="F132" s="6"/>
      <c r="N132" s="71"/>
      <c r="O132" s="71"/>
      <c r="P132" s="71"/>
      <c r="Q132" s="71"/>
    </row>
    <row r="133" ht="15.75" customHeight="1">
      <c r="E133" s="6"/>
      <c r="F133" s="6"/>
      <c r="N133" s="71"/>
      <c r="O133" s="71"/>
      <c r="P133" s="71"/>
      <c r="Q133" s="71"/>
    </row>
    <row r="134" ht="15.75" customHeight="1">
      <c r="E134" s="6"/>
      <c r="F134" s="6"/>
      <c r="N134" s="71"/>
      <c r="O134" s="71"/>
      <c r="P134" s="71"/>
      <c r="Q134" s="71"/>
    </row>
    <row r="135" ht="15.75" customHeight="1">
      <c r="E135" s="6"/>
      <c r="F135" s="6"/>
      <c r="N135" s="71"/>
      <c r="O135" s="71"/>
      <c r="P135" s="71"/>
      <c r="Q135" s="71"/>
    </row>
    <row r="136" ht="15.75" customHeight="1">
      <c r="E136" s="6"/>
      <c r="F136" s="6"/>
      <c r="N136" s="71"/>
      <c r="O136" s="71"/>
      <c r="P136" s="71"/>
      <c r="Q136" s="71"/>
    </row>
    <row r="137" ht="15.75" customHeight="1">
      <c r="E137" s="6"/>
      <c r="F137" s="6"/>
      <c r="N137" s="71"/>
      <c r="O137" s="71"/>
      <c r="P137" s="71"/>
      <c r="Q137" s="71"/>
    </row>
    <row r="138" ht="15.75" customHeight="1">
      <c r="E138" s="6"/>
      <c r="F138" s="6"/>
      <c r="N138" s="71"/>
      <c r="O138" s="71"/>
      <c r="P138" s="71"/>
      <c r="Q138" s="71"/>
    </row>
    <row r="139" ht="15.75" customHeight="1">
      <c r="E139" s="6"/>
      <c r="F139" s="6"/>
      <c r="N139" s="71"/>
      <c r="O139" s="71"/>
      <c r="P139" s="71"/>
      <c r="Q139" s="71"/>
    </row>
    <row r="140" ht="15.75" customHeight="1">
      <c r="E140" s="6"/>
      <c r="F140" s="6"/>
      <c r="N140" s="71"/>
      <c r="O140" s="71"/>
      <c r="P140" s="71"/>
      <c r="Q140" s="71"/>
    </row>
    <row r="141" ht="15.75" customHeight="1">
      <c r="E141" s="6"/>
      <c r="F141" s="6"/>
      <c r="N141" s="71"/>
      <c r="O141" s="71"/>
      <c r="P141" s="71"/>
      <c r="Q141" s="71"/>
    </row>
    <row r="142" ht="15.75" customHeight="1">
      <c r="E142" s="6"/>
      <c r="F142" s="6"/>
      <c r="N142" s="71"/>
      <c r="O142" s="71"/>
      <c r="P142" s="71"/>
      <c r="Q142" s="71"/>
    </row>
    <row r="143" ht="15.75" customHeight="1">
      <c r="E143" s="6"/>
      <c r="F143" s="6"/>
      <c r="N143" s="71"/>
      <c r="O143" s="71"/>
      <c r="P143" s="71"/>
      <c r="Q143" s="71"/>
    </row>
    <row r="144" ht="15.75" customHeight="1">
      <c r="E144" s="6"/>
      <c r="F144" s="6"/>
      <c r="N144" s="71"/>
      <c r="O144" s="71"/>
      <c r="P144" s="71"/>
      <c r="Q144" s="71"/>
    </row>
    <row r="145" ht="15.75" customHeight="1">
      <c r="E145" s="6"/>
      <c r="F145" s="6"/>
      <c r="N145" s="71"/>
      <c r="O145" s="71"/>
      <c r="P145" s="71"/>
      <c r="Q145" s="71"/>
    </row>
    <row r="146" ht="15.75" customHeight="1">
      <c r="E146" s="6"/>
      <c r="F146" s="6"/>
      <c r="N146" s="71"/>
      <c r="O146" s="71"/>
      <c r="P146" s="71"/>
      <c r="Q146" s="71"/>
    </row>
    <row r="147" ht="15.75" customHeight="1">
      <c r="E147" s="6"/>
      <c r="F147" s="6"/>
      <c r="N147" s="71"/>
      <c r="O147" s="71"/>
      <c r="P147" s="71"/>
      <c r="Q147" s="71"/>
    </row>
    <row r="148" ht="15.75" customHeight="1">
      <c r="E148" s="6"/>
      <c r="F148" s="6"/>
      <c r="N148" s="71"/>
      <c r="O148" s="71"/>
      <c r="P148" s="71"/>
      <c r="Q148" s="71"/>
    </row>
    <row r="149" ht="15.75" customHeight="1">
      <c r="E149" s="6"/>
      <c r="F149" s="6"/>
      <c r="N149" s="71"/>
      <c r="O149" s="71"/>
      <c r="P149" s="71"/>
      <c r="Q149" s="71"/>
    </row>
    <row r="150" ht="15.75" customHeight="1">
      <c r="E150" s="6"/>
      <c r="F150" s="6"/>
      <c r="N150" s="71"/>
      <c r="O150" s="71"/>
      <c r="P150" s="71"/>
      <c r="Q150" s="71"/>
    </row>
    <row r="151" ht="15.75" customHeight="1">
      <c r="E151" s="6"/>
      <c r="F151" s="6"/>
      <c r="N151" s="71"/>
      <c r="O151" s="71"/>
      <c r="P151" s="71"/>
      <c r="Q151" s="71"/>
    </row>
    <row r="152" ht="15.75" customHeight="1">
      <c r="E152" s="6"/>
      <c r="F152" s="6"/>
      <c r="N152" s="71"/>
      <c r="O152" s="71"/>
      <c r="P152" s="71"/>
      <c r="Q152" s="71"/>
    </row>
    <row r="153" ht="15.75" customHeight="1">
      <c r="E153" s="6"/>
      <c r="F153" s="6"/>
      <c r="N153" s="71"/>
      <c r="O153" s="71"/>
      <c r="P153" s="71"/>
      <c r="Q153" s="71"/>
    </row>
    <row r="154" ht="15.75" customHeight="1">
      <c r="E154" s="6"/>
      <c r="F154" s="6"/>
      <c r="N154" s="71"/>
      <c r="O154" s="71"/>
      <c r="P154" s="71"/>
      <c r="Q154" s="71"/>
    </row>
    <row r="155" ht="15.75" customHeight="1">
      <c r="E155" s="6"/>
      <c r="F155" s="6"/>
      <c r="N155" s="71"/>
      <c r="O155" s="71"/>
      <c r="P155" s="71"/>
      <c r="Q155" s="71"/>
    </row>
    <row r="156" ht="15.75" customHeight="1">
      <c r="E156" s="6"/>
      <c r="F156" s="6"/>
      <c r="N156" s="71"/>
      <c r="O156" s="71"/>
      <c r="P156" s="71"/>
      <c r="Q156" s="71"/>
    </row>
    <row r="157" ht="15.75" customHeight="1">
      <c r="E157" s="6"/>
      <c r="F157" s="6"/>
      <c r="N157" s="71"/>
      <c r="O157" s="71"/>
      <c r="P157" s="71"/>
      <c r="Q157" s="71"/>
    </row>
    <row r="158" ht="15.75" customHeight="1">
      <c r="E158" s="6"/>
      <c r="F158" s="6"/>
      <c r="N158" s="71"/>
      <c r="O158" s="71"/>
      <c r="P158" s="71"/>
      <c r="Q158" s="71"/>
    </row>
    <row r="159" ht="15.75" customHeight="1">
      <c r="E159" s="6"/>
      <c r="F159" s="6"/>
      <c r="N159" s="71"/>
      <c r="O159" s="71"/>
      <c r="P159" s="71"/>
      <c r="Q159" s="71"/>
    </row>
    <row r="160" ht="15.75" customHeight="1">
      <c r="E160" s="6"/>
      <c r="F160" s="6"/>
      <c r="N160" s="71"/>
      <c r="O160" s="71"/>
      <c r="P160" s="71"/>
      <c r="Q160" s="71"/>
    </row>
    <row r="161" ht="15.75" customHeight="1">
      <c r="E161" s="6"/>
      <c r="F161" s="6"/>
      <c r="N161" s="71"/>
      <c r="O161" s="71"/>
      <c r="P161" s="71"/>
      <c r="Q161" s="71"/>
    </row>
    <row r="162" ht="15.75" customHeight="1">
      <c r="E162" s="6"/>
      <c r="F162" s="6"/>
      <c r="N162" s="71"/>
      <c r="O162" s="71"/>
      <c r="P162" s="71"/>
      <c r="Q162" s="71"/>
    </row>
    <row r="163" ht="15.75" customHeight="1">
      <c r="E163" s="6"/>
      <c r="F163" s="6"/>
      <c r="N163" s="71"/>
      <c r="O163" s="71"/>
      <c r="P163" s="71"/>
      <c r="Q163" s="71"/>
    </row>
    <row r="164" ht="15.75" customHeight="1">
      <c r="E164" s="6"/>
      <c r="F164" s="6"/>
      <c r="N164" s="71"/>
      <c r="O164" s="71"/>
      <c r="P164" s="71"/>
      <c r="Q164" s="71"/>
    </row>
    <row r="165" ht="15.75" customHeight="1">
      <c r="E165" s="6"/>
      <c r="F165" s="6"/>
      <c r="N165" s="71"/>
      <c r="O165" s="71"/>
      <c r="P165" s="71"/>
      <c r="Q165" s="71"/>
    </row>
    <row r="166" ht="15.75" customHeight="1">
      <c r="E166" s="6"/>
      <c r="F166" s="6"/>
      <c r="N166" s="71"/>
      <c r="O166" s="71"/>
      <c r="P166" s="71"/>
      <c r="Q166" s="71"/>
    </row>
    <row r="167" ht="15.75" customHeight="1">
      <c r="E167" s="6"/>
      <c r="F167" s="6"/>
      <c r="N167" s="71"/>
      <c r="O167" s="71"/>
      <c r="P167" s="71"/>
      <c r="Q167" s="71"/>
    </row>
    <row r="168" ht="15.75" customHeight="1">
      <c r="E168" s="6"/>
      <c r="F168" s="6"/>
      <c r="N168" s="71"/>
      <c r="O168" s="71"/>
      <c r="P168" s="71"/>
      <c r="Q168" s="71"/>
    </row>
    <row r="169" ht="15.75" customHeight="1">
      <c r="E169" s="6"/>
      <c r="F169" s="6"/>
      <c r="N169" s="71"/>
      <c r="O169" s="71"/>
      <c r="P169" s="71"/>
      <c r="Q169" s="71"/>
    </row>
    <row r="170" ht="15.75" customHeight="1">
      <c r="E170" s="6"/>
      <c r="F170" s="6"/>
      <c r="N170" s="71"/>
      <c r="O170" s="71"/>
      <c r="P170" s="71"/>
      <c r="Q170" s="71"/>
    </row>
    <row r="171" ht="15.75" customHeight="1">
      <c r="E171" s="6"/>
      <c r="F171" s="6"/>
      <c r="N171" s="71"/>
      <c r="O171" s="71"/>
      <c r="P171" s="71"/>
      <c r="Q171" s="71"/>
    </row>
    <row r="172" ht="15.75" customHeight="1">
      <c r="E172" s="6"/>
      <c r="F172" s="6"/>
      <c r="N172" s="71"/>
      <c r="O172" s="71"/>
      <c r="P172" s="71"/>
      <c r="Q172" s="71"/>
    </row>
    <row r="173" ht="15.75" customHeight="1">
      <c r="E173" s="6"/>
      <c r="F173" s="6"/>
      <c r="N173" s="71"/>
      <c r="O173" s="71"/>
      <c r="P173" s="71"/>
      <c r="Q173" s="71"/>
    </row>
    <row r="174" ht="15.75" customHeight="1">
      <c r="E174" s="6"/>
      <c r="F174" s="6"/>
      <c r="N174" s="71"/>
      <c r="O174" s="71"/>
      <c r="P174" s="71"/>
      <c r="Q174" s="71"/>
    </row>
    <row r="175" ht="15.75" customHeight="1">
      <c r="E175" s="6"/>
      <c r="F175" s="6"/>
      <c r="N175" s="71"/>
      <c r="O175" s="71"/>
      <c r="P175" s="71"/>
      <c r="Q175" s="71"/>
    </row>
    <row r="176" ht="15.75" customHeight="1">
      <c r="E176" s="6"/>
      <c r="F176" s="6"/>
      <c r="N176" s="71"/>
      <c r="O176" s="71"/>
      <c r="P176" s="71"/>
      <c r="Q176" s="71"/>
    </row>
    <row r="177" ht="15.75" customHeight="1">
      <c r="E177" s="6"/>
      <c r="F177" s="6"/>
      <c r="N177" s="71"/>
      <c r="O177" s="71"/>
      <c r="P177" s="71"/>
      <c r="Q177" s="71"/>
    </row>
    <row r="178" ht="15.75" customHeight="1">
      <c r="E178" s="6"/>
      <c r="F178" s="6"/>
      <c r="N178" s="71"/>
      <c r="O178" s="71"/>
      <c r="P178" s="71"/>
      <c r="Q178" s="71"/>
    </row>
    <row r="179" ht="15.75" customHeight="1">
      <c r="E179" s="6"/>
      <c r="F179" s="6"/>
      <c r="N179" s="71"/>
      <c r="O179" s="71"/>
      <c r="P179" s="71"/>
      <c r="Q179" s="71"/>
    </row>
    <row r="180" ht="15.75" customHeight="1">
      <c r="E180" s="6"/>
      <c r="F180" s="6"/>
      <c r="N180" s="71"/>
      <c r="O180" s="71"/>
      <c r="P180" s="71"/>
      <c r="Q180" s="71"/>
    </row>
    <row r="181" ht="15.75" customHeight="1">
      <c r="E181" s="6"/>
      <c r="F181" s="6"/>
      <c r="N181" s="71"/>
      <c r="O181" s="71"/>
      <c r="P181" s="71"/>
      <c r="Q181" s="71"/>
    </row>
    <row r="182" ht="15.75" customHeight="1">
      <c r="E182" s="6"/>
      <c r="F182" s="6"/>
      <c r="N182" s="71"/>
      <c r="O182" s="71"/>
      <c r="P182" s="71"/>
      <c r="Q182" s="71"/>
    </row>
    <row r="183" ht="15.75" customHeight="1">
      <c r="E183" s="6"/>
      <c r="F183" s="6"/>
      <c r="N183" s="71"/>
      <c r="O183" s="71"/>
      <c r="P183" s="71"/>
      <c r="Q183" s="71"/>
    </row>
    <row r="184" ht="15.75" customHeight="1">
      <c r="E184" s="6"/>
      <c r="F184" s="6"/>
      <c r="N184" s="71"/>
      <c r="O184" s="71"/>
      <c r="P184" s="71"/>
      <c r="Q184" s="71"/>
    </row>
    <row r="185" ht="15.75" customHeight="1">
      <c r="E185" s="6"/>
      <c r="F185" s="6"/>
      <c r="N185" s="71"/>
      <c r="O185" s="71"/>
      <c r="P185" s="71"/>
      <c r="Q185" s="71"/>
    </row>
    <row r="186" ht="15.75" customHeight="1">
      <c r="E186" s="6"/>
      <c r="F186" s="6"/>
      <c r="N186" s="71"/>
      <c r="O186" s="71"/>
      <c r="P186" s="71"/>
      <c r="Q186" s="71"/>
    </row>
    <row r="187" ht="15.75" customHeight="1">
      <c r="E187" s="6"/>
      <c r="F187" s="6"/>
      <c r="N187" s="71"/>
      <c r="O187" s="71"/>
      <c r="P187" s="71"/>
      <c r="Q187" s="71"/>
    </row>
    <row r="188" ht="15.75" customHeight="1">
      <c r="E188" s="6"/>
      <c r="F188" s="6"/>
      <c r="N188" s="71"/>
      <c r="O188" s="71"/>
      <c r="P188" s="71"/>
      <c r="Q188" s="71"/>
    </row>
    <row r="189" ht="15.75" customHeight="1">
      <c r="E189" s="6"/>
      <c r="F189" s="6"/>
      <c r="N189" s="71"/>
      <c r="O189" s="71"/>
      <c r="P189" s="71"/>
      <c r="Q189" s="71"/>
    </row>
    <row r="190" ht="15.75" customHeight="1">
      <c r="E190" s="6"/>
      <c r="F190" s="6"/>
      <c r="N190" s="71"/>
      <c r="O190" s="71"/>
      <c r="P190" s="71"/>
      <c r="Q190" s="71"/>
    </row>
    <row r="191" ht="15.75" customHeight="1">
      <c r="E191" s="6"/>
      <c r="F191" s="6"/>
      <c r="N191" s="71"/>
      <c r="O191" s="71"/>
      <c r="P191" s="71"/>
      <c r="Q191" s="71"/>
    </row>
    <row r="192" ht="15.75" customHeight="1">
      <c r="E192" s="6"/>
      <c r="F192" s="6"/>
      <c r="N192" s="71"/>
      <c r="O192" s="71"/>
      <c r="P192" s="71"/>
      <c r="Q192" s="71"/>
    </row>
    <row r="193" ht="15.75" customHeight="1">
      <c r="E193" s="6"/>
      <c r="F193" s="6"/>
      <c r="N193" s="71"/>
      <c r="O193" s="71"/>
      <c r="P193" s="71"/>
      <c r="Q193" s="71"/>
    </row>
    <row r="194" ht="15.75" customHeight="1">
      <c r="E194" s="6"/>
      <c r="F194" s="6"/>
      <c r="N194" s="71"/>
      <c r="O194" s="71"/>
      <c r="P194" s="71"/>
      <c r="Q194" s="71"/>
    </row>
    <row r="195" ht="15.75" customHeight="1">
      <c r="E195" s="6"/>
      <c r="F195" s="6"/>
      <c r="N195" s="71"/>
      <c r="O195" s="71"/>
      <c r="P195" s="71"/>
      <c r="Q195" s="71"/>
    </row>
    <row r="196" ht="15.75" customHeight="1">
      <c r="E196" s="6"/>
      <c r="F196" s="6"/>
      <c r="N196" s="71"/>
      <c r="O196" s="71"/>
      <c r="P196" s="71"/>
      <c r="Q196" s="71"/>
    </row>
    <row r="197" ht="15.75" customHeight="1">
      <c r="E197" s="6"/>
      <c r="F197" s="6"/>
      <c r="N197" s="71"/>
      <c r="O197" s="71"/>
      <c r="P197" s="71"/>
      <c r="Q197" s="71"/>
    </row>
    <row r="198" ht="15.75" customHeight="1">
      <c r="E198" s="6"/>
      <c r="F198" s="6"/>
      <c r="N198" s="71"/>
      <c r="O198" s="71"/>
      <c r="P198" s="71"/>
      <c r="Q198" s="71"/>
    </row>
    <row r="199" ht="15.75" customHeight="1">
      <c r="E199" s="6"/>
      <c r="F199" s="6"/>
      <c r="N199" s="71"/>
      <c r="O199" s="71"/>
      <c r="P199" s="71"/>
      <c r="Q199" s="71"/>
    </row>
    <row r="200" ht="15.75" customHeight="1">
      <c r="E200" s="6"/>
      <c r="F200" s="6"/>
      <c r="N200" s="71"/>
      <c r="O200" s="71"/>
      <c r="P200" s="71"/>
      <c r="Q200" s="71"/>
    </row>
    <row r="201" ht="15.75" customHeight="1">
      <c r="E201" s="6"/>
      <c r="F201" s="6"/>
      <c r="N201" s="71"/>
      <c r="O201" s="71"/>
      <c r="P201" s="71"/>
      <c r="Q201" s="71"/>
    </row>
    <row r="202" ht="15.75" customHeight="1">
      <c r="E202" s="6"/>
      <c r="F202" s="6"/>
      <c r="N202" s="71"/>
      <c r="O202" s="71"/>
      <c r="P202" s="71"/>
      <c r="Q202" s="71"/>
    </row>
    <row r="203" ht="15.75" customHeight="1">
      <c r="E203" s="6"/>
      <c r="F203" s="6"/>
      <c r="N203" s="71"/>
      <c r="O203" s="71"/>
      <c r="P203" s="71"/>
      <c r="Q203" s="71"/>
    </row>
    <row r="204" ht="15.75" customHeight="1">
      <c r="E204" s="6"/>
      <c r="F204" s="6"/>
      <c r="N204" s="71"/>
      <c r="O204" s="71"/>
      <c r="P204" s="71"/>
      <c r="Q204" s="71"/>
    </row>
    <row r="205" ht="15.75" customHeight="1">
      <c r="E205" s="6"/>
      <c r="F205" s="6"/>
      <c r="N205" s="71"/>
      <c r="O205" s="71"/>
      <c r="P205" s="71"/>
      <c r="Q205" s="71"/>
    </row>
    <row r="206" ht="15.75" customHeight="1">
      <c r="E206" s="6"/>
      <c r="F206" s="6"/>
      <c r="N206" s="71"/>
      <c r="O206" s="71"/>
      <c r="P206" s="71"/>
      <c r="Q206" s="71"/>
    </row>
    <row r="207" ht="15.75" customHeight="1">
      <c r="E207" s="6"/>
      <c r="F207" s="6"/>
      <c r="N207" s="71"/>
      <c r="O207" s="71"/>
      <c r="P207" s="71"/>
      <c r="Q207" s="71"/>
    </row>
    <row r="208" ht="15.75" customHeight="1">
      <c r="E208" s="6"/>
      <c r="F208" s="6"/>
      <c r="N208" s="71"/>
      <c r="O208" s="71"/>
      <c r="P208" s="71"/>
      <c r="Q208" s="71"/>
    </row>
    <row r="209" ht="15.75" customHeight="1">
      <c r="E209" s="6"/>
      <c r="F209" s="6"/>
      <c r="N209" s="71"/>
      <c r="O209" s="71"/>
      <c r="P209" s="71"/>
      <c r="Q209" s="71"/>
    </row>
    <row r="210" ht="15.75" customHeight="1">
      <c r="E210" s="6"/>
      <c r="F210" s="6"/>
      <c r="N210" s="71"/>
      <c r="O210" s="71"/>
      <c r="P210" s="71"/>
      <c r="Q210" s="71"/>
    </row>
    <row r="211" ht="15.75" customHeight="1">
      <c r="E211" s="6"/>
      <c r="F211" s="6"/>
      <c r="N211" s="71"/>
      <c r="O211" s="71"/>
      <c r="P211" s="71"/>
      <c r="Q211" s="71"/>
    </row>
    <row r="212" ht="15.75" customHeight="1">
      <c r="E212" s="6"/>
      <c r="F212" s="6"/>
      <c r="N212" s="71"/>
      <c r="O212" s="71"/>
      <c r="P212" s="71"/>
      <c r="Q212" s="71"/>
    </row>
    <row r="213" ht="15.75" customHeight="1">
      <c r="E213" s="6"/>
      <c r="F213" s="6"/>
      <c r="N213" s="71"/>
      <c r="O213" s="71"/>
      <c r="P213" s="71"/>
      <c r="Q213" s="71"/>
    </row>
    <row r="214" ht="15.75" customHeight="1">
      <c r="E214" s="6"/>
      <c r="F214" s="6"/>
      <c r="N214" s="71"/>
      <c r="O214" s="71"/>
      <c r="P214" s="71"/>
      <c r="Q214" s="71"/>
    </row>
    <row r="215" ht="15.75" customHeight="1">
      <c r="E215" s="6"/>
      <c r="F215" s="6"/>
      <c r="N215" s="71"/>
      <c r="O215" s="71"/>
      <c r="P215" s="71"/>
      <c r="Q215" s="71"/>
    </row>
    <row r="216" ht="15.75" customHeight="1">
      <c r="E216" s="6"/>
      <c r="F216" s="6"/>
      <c r="N216" s="71"/>
      <c r="O216" s="71"/>
      <c r="P216" s="71"/>
      <c r="Q216" s="71"/>
    </row>
    <row r="217" ht="15.75" customHeight="1">
      <c r="E217" s="6"/>
      <c r="F217" s="6"/>
      <c r="N217" s="71"/>
      <c r="O217" s="71"/>
      <c r="P217" s="71"/>
      <c r="Q217" s="71"/>
    </row>
    <row r="218" ht="15.75" customHeight="1">
      <c r="E218" s="6"/>
      <c r="F218" s="6"/>
      <c r="N218" s="71"/>
      <c r="O218" s="71"/>
      <c r="P218" s="71"/>
      <c r="Q218" s="71"/>
    </row>
    <row r="219" ht="15.75" customHeight="1">
      <c r="E219" s="6"/>
      <c r="F219" s="6"/>
      <c r="N219" s="71"/>
      <c r="O219" s="71"/>
      <c r="P219" s="71"/>
      <c r="Q219" s="71"/>
    </row>
    <row r="220" ht="15.75" customHeight="1">
      <c r="E220" s="6"/>
      <c r="F220" s="6"/>
      <c r="N220" s="71"/>
      <c r="O220" s="71"/>
      <c r="P220" s="71"/>
      <c r="Q220" s="71"/>
    </row>
    <row r="221" ht="15.75" customHeight="1">
      <c r="E221" s="6"/>
      <c r="F221" s="6"/>
      <c r="N221" s="71"/>
      <c r="O221" s="71"/>
      <c r="P221" s="71"/>
      <c r="Q221" s="71"/>
    </row>
    <row r="222" ht="15.75" customHeight="1">
      <c r="E222" s="6"/>
      <c r="F222" s="6"/>
      <c r="N222" s="71"/>
      <c r="O222" s="71"/>
      <c r="P222" s="71"/>
      <c r="Q222" s="71"/>
    </row>
    <row r="223" ht="15.75" customHeight="1">
      <c r="E223" s="6"/>
      <c r="F223" s="6"/>
      <c r="N223" s="71"/>
      <c r="O223" s="71"/>
      <c r="P223" s="71"/>
      <c r="Q223" s="71"/>
    </row>
    <row r="224" ht="15.75" customHeight="1">
      <c r="E224" s="6"/>
      <c r="F224" s="6"/>
      <c r="N224" s="71"/>
      <c r="O224" s="71"/>
      <c r="P224" s="71"/>
      <c r="Q224" s="71"/>
    </row>
    <row r="225" ht="15.75" customHeight="1">
      <c r="E225" s="6"/>
      <c r="F225" s="6"/>
      <c r="N225" s="71"/>
      <c r="O225" s="71"/>
      <c r="P225" s="71"/>
      <c r="Q225" s="71"/>
    </row>
    <row r="226" ht="15.75" customHeight="1">
      <c r="E226" s="6"/>
      <c r="F226" s="6"/>
      <c r="N226" s="71"/>
      <c r="O226" s="71"/>
      <c r="P226" s="71"/>
      <c r="Q226" s="71"/>
    </row>
    <row r="227" ht="15.75" customHeight="1">
      <c r="E227" s="6"/>
      <c r="F227" s="6"/>
      <c r="N227" s="71"/>
      <c r="O227" s="71"/>
      <c r="P227" s="71"/>
      <c r="Q227" s="71"/>
    </row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">
    <mergeCell ref="A1:E1"/>
    <mergeCell ref="A2:E2"/>
  </mergeCells>
  <printOptions gridLines="1"/>
  <pageMargins bottom="0.75" footer="0.0" header="0.0" left="0.7" right="0.7" top="0.75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57"/>
    <col customWidth="1" min="2" max="2" width="17.43"/>
    <col customWidth="1" min="3" max="4" width="9.14"/>
    <col customWidth="1" min="5" max="5" width="7.29"/>
    <col customWidth="1" min="6" max="6" width="6.57"/>
    <col customWidth="1" min="7" max="7" width="6.43"/>
    <col customWidth="1" min="8" max="8" width="6.57"/>
    <col customWidth="1" min="9" max="9" width="9.57"/>
    <col customWidth="1" min="10" max="10" width="10.0"/>
    <col customWidth="1" min="11" max="11" width="8.14"/>
    <col customWidth="1" min="12" max="15" width="11.43"/>
    <col customWidth="1" min="16" max="20" width="8.57"/>
    <col customWidth="1" min="21" max="21" width="14.0"/>
    <col customWidth="1" min="22" max="24" width="7.57"/>
  </cols>
  <sheetData>
    <row r="1" ht="15.0" customHeight="1">
      <c r="A1" s="11" t="s">
        <v>91</v>
      </c>
      <c r="D1" s="6"/>
      <c r="L1" s="71"/>
      <c r="M1" s="71"/>
      <c r="N1" s="71"/>
      <c r="O1" s="71"/>
    </row>
    <row r="2" ht="15.0" customHeight="1">
      <c r="A2" s="11" t="s">
        <v>29</v>
      </c>
      <c r="D2" s="6"/>
      <c r="L2" s="71"/>
      <c r="M2" s="71"/>
      <c r="N2" s="71"/>
      <c r="O2" s="71"/>
    </row>
    <row r="3">
      <c r="A3" s="16"/>
      <c r="B3" s="12" t="s">
        <v>30</v>
      </c>
      <c r="C3" s="13" t="s">
        <v>31</v>
      </c>
      <c r="D3" s="14" t="s">
        <v>73</v>
      </c>
      <c r="E3" s="15" t="s">
        <v>33</v>
      </c>
      <c r="F3" s="16" t="s">
        <v>34</v>
      </c>
      <c r="G3" s="16" t="s">
        <v>35</v>
      </c>
      <c r="H3" s="16" t="s">
        <v>36</v>
      </c>
      <c r="I3" s="12" t="s">
        <v>92</v>
      </c>
      <c r="J3" s="12" t="s">
        <v>38</v>
      </c>
      <c r="K3" s="12" t="s">
        <v>62</v>
      </c>
      <c r="L3" s="72" t="s">
        <v>40</v>
      </c>
      <c r="M3" s="72" t="s">
        <v>84</v>
      </c>
      <c r="N3" s="72" t="s">
        <v>85</v>
      </c>
      <c r="O3" s="72" t="s">
        <v>86</v>
      </c>
      <c r="P3" s="66" t="s">
        <v>87</v>
      </c>
      <c r="Q3" s="38" t="s">
        <v>88</v>
      </c>
      <c r="S3" s="12" t="s">
        <v>89</v>
      </c>
      <c r="U3" s="53" t="s">
        <v>90</v>
      </c>
      <c r="V3" s="12" t="s">
        <v>82</v>
      </c>
      <c r="W3" s="12" t="s">
        <v>81</v>
      </c>
      <c r="X3" s="16" t="s">
        <v>80</v>
      </c>
    </row>
    <row r="4">
      <c r="A4" s="21"/>
      <c r="B4" s="18" t="s">
        <v>42</v>
      </c>
      <c r="C4" s="19" t="s">
        <v>43</v>
      </c>
      <c r="D4" s="20">
        <v>1.0</v>
      </c>
      <c r="E4" s="21">
        <v>19.0</v>
      </c>
      <c r="F4" s="21">
        <v>20.0</v>
      </c>
      <c r="G4" s="21">
        <v>20.0</v>
      </c>
      <c r="H4" s="21"/>
      <c r="I4" s="21">
        <v>50.0</v>
      </c>
      <c r="J4" s="21">
        <v>20.0</v>
      </c>
      <c r="K4" s="22">
        <f t="shared" ref="K4:K27" si="1">(AVERAGE(E4:H4)/(I4))*1000</f>
        <v>393.3333333</v>
      </c>
      <c r="L4" s="63">
        <f t="shared" ref="L4:L27" si="2">K4*J4</f>
        <v>7866.666667</v>
      </c>
      <c r="M4" s="63"/>
      <c r="N4" s="63">
        <f t="shared" ref="N4:N27" si="3">2.1*K4</f>
        <v>826</v>
      </c>
      <c r="O4" s="63">
        <f t="shared" ref="O4:O27" si="4">(K4*J4)-SUM(E4:H4)-M4-N4</f>
        <v>6981.666667</v>
      </c>
      <c r="P4" s="63">
        <f t="shared" ref="P4:P27" si="5">(15000)-SUM(E4:H4)-(M4)-N4</f>
        <v>14115</v>
      </c>
      <c r="Q4" s="76">
        <f t="shared" ref="Q4:Q27" si="6">O4/P4</f>
        <v>0.4946274649</v>
      </c>
      <c r="R4" s="77"/>
      <c r="S4" s="77">
        <f t="shared" ref="S4:S27" si="7">(100/$K4)*1000</f>
        <v>254.2372881</v>
      </c>
      <c r="T4" s="77"/>
      <c r="U4" s="78">
        <f t="shared" ref="U4:U27" si="8">O4/1000</f>
        <v>6.981666667</v>
      </c>
      <c r="V4" s="75"/>
      <c r="W4" s="74"/>
      <c r="X4" s="73"/>
    </row>
    <row r="5">
      <c r="B5" s="18" t="s">
        <v>42</v>
      </c>
      <c r="C5" s="6" t="s">
        <v>44</v>
      </c>
      <c r="D5" s="20">
        <v>2.0</v>
      </c>
      <c r="E5" s="33">
        <v>17.0</v>
      </c>
      <c r="F5" s="33">
        <v>6.0</v>
      </c>
      <c r="G5" s="33">
        <v>12.0</v>
      </c>
      <c r="H5" s="33">
        <v>14.0</v>
      </c>
      <c r="I5" s="21">
        <v>50.0</v>
      </c>
      <c r="J5" s="21">
        <v>20.0</v>
      </c>
      <c r="K5" s="22">
        <f t="shared" si="1"/>
        <v>245</v>
      </c>
      <c r="L5" s="63">
        <f t="shared" si="2"/>
        <v>4900</v>
      </c>
      <c r="M5" s="63"/>
      <c r="N5" s="63">
        <f t="shared" si="3"/>
        <v>514.5</v>
      </c>
      <c r="O5" s="63">
        <f t="shared" si="4"/>
        <v>4336.5</v>
      </c>
      <c r="P5" s="63">
        <f t="shared" si="5"/>
        <v>14436.5</v>
      </c>
      <c r="Q5" s="76">
        <f t="shared" si="6"/>
        <v>0.3003844422</v>
      </c>
      <c r="S5" s="33">
        <f t="shared" si="7"/>
        <v>408.1632653</v>
      </c>
      <c r="U5" s="71">
        <f t="shared" si="8"/>
        <v>4.3365</v>
      </c>
      <c r="V5" s="75"/>
      <c r="W5" s="74"/>
      <c r="X5" s="79"/>
    </row>
    <row r="6">
      <c r="B6" s="18" t="s">
        <v>42</v>
      </c>
      <c r="C6" s="19" t="s">
        <v>45</v>
      </c>
      <c r="D6" s="20">
        <v>3.0</v>
      </c>
      <c r="E6" s="33">
        <v>8.0</v>
      </c>
      <c r="F6" s="33">
        <v>7.0</v>
      </c>
      <c r="G6" s="33">
        <v>7.0</v>
      </c>
      <c r="I6" s="21">
        <v>50.0</v>
      </c>
      <c r="J6" s="21">
        <v>20.0</v>
      </c>
      <c r="K6" s="22">
        <f t="shared" si="1"/>
        <v>146.6666667</v>
      </c>
      <c r="L6" s="63">
        <f t="shared" si="2"/>
        <v>2933.333333</v>
      </c>
      <c r="M6" s="80"/>
      <c r="N6" s="80">
        <f t="shared" si="3"/>
        <v>308</v>
      </c>
      <c r="O6" s="80">
        <f t="shared" si="4"/>
        <v>2603.333333</v>
      </c>
      <c r="P6" s="80">
        <f t="shared" si="5"/>
        <v>14670</v>
      </c>
      <c r="Q6" s="81">
        <f t="shared" si="6"/>
        <v>0.1774596683</v>
      </c>
      <c r="S6" s="33">
        <f t="shared" si="7"/>
        <v>681.8181818</v>
      </c>
      <c r="U6" s="71">
        <f t="shared" si="8"/>
        <v>2.603333333</v>
      </c>
      <c r="V6" s="75"/>
      <c r="W6" s="74"/>
      <c r="X6" s="79"/>
    </row>
    <row r="7">
      <c r="A7" s="27"/>
      <c r="B7" s="24" t="s">
        <v>46</v>
      </c>
      <c r="C7" s="25" t="s">
        <v>43</v>
      </c>
      <c r="D7" s="26">
        <v>4.0</v>
      </c>
      <c r="E7" s="27">
        <v>13.0</v>
      </c>
      <c r="F7" s="27">
        <v>16.0</v>
      </c>
      <c r="G7" s="27">
        <v>12.0</v>
      </c>
      <c r="H7" s="27">
        <v>12.0</v>
      </c>
      <c r="I7" s="28">
        <v>50.0</v>
      </c>
      <c r="J7" s="28">
        <v>20.0</v>
      </c>
      <c r="K7" s="29">
        <f t="shared" si="1"/>
        <v>265</v>
      </c>
      <c r="L7" s="69">
        <f t="shared" si="2"/>
        <v>5300</v>
      </c>
      <c r="M7" s="63"/>
      <c r="N7" s="63">
        <f t="shared" si="3"/>
        <v>556.5</v>
      </c>
      <c r="O7" s="63">
        <f t="shared" si="4"/>
        <v>4690.5</v>
      </c>
      <c r="P7" s="63">
        <f t="shared" si="5"/>
        <v>14390.5</v>
      </c>
      <c r="Q7" s="76">
        <f t="shared" si="6"/>
        <v>0.3259441993</v>
      </c>
      <c r="R7" s="27"/>
      <c r="S7" s="77">
        <f t="shared" si="7"/>
        <v>377.3584906</v>
      </c>
      <c r="T7" s="77"/>
      <c r="U7" s="78">
        <f t="shared" si="8"/>
        <v>4.6905</v>
      </c>
      <c r="V7" s="84"/>
      <c r="W7" s="83"/>
      <c r="X7" s="82"/>
    </row>
    <row r="8">
      <c r="B8" s="18" t="s">
        <v>46</v>
      </c>
      <c r="C8" s="6" t="s">
        <v>44</v>
      </c>
      <c r="D8" s="20">
        <v>5.0</v>
      </c>
      <c r="E8" s="33">
        <v>25.0</v>
      </c>
      <c r="F8" s="33">
        <v>9.0</v>
      </c>
      <c r="G8" s="33">
        <v>17.0</v>
      </c>
      <c r="H8" s="33">
        <v>26.0</v>
      </c>
      <c r="I8" s="21">
        <v>50.0</v>
      </c>
      <c r="J8" s="21">
        <v>20.0</v>
      </c>
      <c r="K8" s="22">
        <f t="shared" si="1"/>
        <v>385</v>
      </c>
      <c r="L8" s="63">
        <f t="shared" si="2"/>
        <v>7700</v>
      </c>
      <c r="M8" s="63"/>
      <c r="N8" s="63">
        <f t="shared" si="3"/>
        <v>808.5</v>
      </c>
      <c r="O8" s="63">
        <f t="shared" si="4"/>
        <v>6814.5</v>
      </c>
      <c r="P8" s="63">
        <f t="shared" si="5"/>
        <v>14114.5</v>
      </c>
      <c r="Q8" s="76">
        <f t="shared" si="6"/>
        <v>0.4828013745</v>
      </c>
      <c r="S8" s="33">
        <f t="shared" si="7"/>
        <v>259.7402597</v>
      </c>
      <c r="U8" s="71">
        <f t="shared" si="8"/>
        <v>6.8145</v>
      </c>
      <c r="V8" s="85"/>
      <c r="W8" s="74"/>
      <c r="X8" s="79"/>
    </row>
    <row r="9">
      <c r="B9" s="18" t="s">
        <v>46</v>
      </c>
      <c r="C9" s="19" t="s">
        <v>45</v>
      </c>
      <c r="D9" s="20">
        <v>6.0</v>
      </c>
      <c r="E9" s="33">
        <v>22.0</v>
      </c>
      <c r="F9" s="33">
        <v>9.0</v>
      </c>
      <c r="G9" s="33">
        <v>10.0</v>
      </c>
      <c r="H9" s="33">
        <v>10.0</v>
      </c>
      <c r="I9" s="21">
        <v>50.0</v>
      </c>
      <c r="J9" s="21">
        <v>20.0</v>
      </c>
      <c r="K9" s="22">
        <f t="shared" si="1"/>
        <v>255</v>
      </c>
      <c r="L9" s="63">
        <f t="shared" si="2"/>
        <v>5100</v>
      </c>
      <c r="M9" s="80"/>
      <c r="N9" s="80">
        <f t="shared" si="3"/>
        <v>535.5</v>
      </c>
      <c r="O9" s="80">
        <f t="shared" si="4"/>
        <v>4513.5</v>
      </c>
      <c r="P9" s="80">
        <f t="shared" si="5"/>
        <v>14413.5</v>
      </c>
      <c r="Q9" s="81">
        <f t="shared" si="6"/>
        <v>0.3131439276</v>
      </c>
      <c r="S9" s="33">
        <f t="shared" si="7"/>
        <v>392.1568627</v>
      </c>
      <c r="U9" s="71">
        <f t="shared" si="8"/>
        <v>4.5135</v>
      </c>
      <c r="V9" s="85"/>
      <c r="W9" s="74"/>
      <c r="X9" s="79"/>
    </row>
    <row r="10">
      <c r="A10" s="27"/>
      <c r="B10" s="24" t="s">
        <v>47</v>
      </c>
      <c r="C10" s="25" t="s">
        <v>43</v>
      </c>
      <c r="D10" s="26">
        <v>7.0</v>
      </c>
      <c r="E10" s="27">
        <v>6.0</v>
      </c>
      <c r="F10" s="27"/>
      <c r="G10" s="27">
        <v>6.0</v>
      </c>
      <c r="H10" s="27">
        <v>4.0</v>
      </c>
      <c r="I10" s="28">
        <v>50.0</v>
      </c>
      <c r="J10" s="28">
        <v>20.0</v>
      </c>
      <c r="K10" s="29">
        <f t="shared" si="1"/>
        <v>106.6666667</v>
      </c>
      <c r="L10" s="69">
        <f t="shared" si="2"/>
        <v>2133.333333</v>
      </c>
      <c r="M10" s="63">
        <f t="shared" ref="M10:M11" si="9">K10*(500/1000)</f>
        <v>53.33333333</v>
      </c>
      <c r="N10" s="63">
        <f t="shared" si="3"/>
        <v>224</v>
      </c>
      <c r="O10" s="63">
        <f t="shared" si="4"/>
        <v>1840</v>
      </c>
      <c r="P10" s="63">
        <f t="shared" si="5"/>
        <v>14706.66667</v>
      </c>
      <c r="Q10" s="76">
        <f t="shared" si="6"/>
        <v>0.1251133273</v>
      </c>
      <c r="R10" s="27"/>
      <c r="S10" s="77">
        <f t="shared" si="7"/>
        <v>937.5</v>
      </c>
      <c r="T10" s="77"/>
      <c r="U10" s="78">
        <f t="shared" si="8"/>
        <v>1.84</v>
      </c>
      <c r="V10" s="84"/>
      <c r="W10" s="86"/>
      <c r="X10" s="82"/>
    </row>
    <row r="11">
      <c r="B11" s="18" t="s">
        <v>47</v>
      </c>
      <c r="C11" s="6" t="s">
        <v>44</v>
      </c>
      <c r="D11" s="20">
        <v>8.0</v>
      </c>
      <c r="E11" s="33">
        <v>3.0</v>
      </c>
      <c r="F11" s="33">
        <v>7.0</v>
      </c>
      <c r="G11" s="33">
        <v>2.0</v>
      </c>
      <c r="H11" s="33">
        <v>7.0</v>
      </c>
      <c r="I11" s="21">
        <v>50.0</v>
      </c>
      <c r="J11" s="21">
        <v>10.0</v>
      </c>
      <c r="K11" s="22">
        <f t="shared" si="1"/>
        <v>95</v>
      </c>
      <c r="L11" s="63">
        <f t="shared" si="2"/>
        <v>950</v>
      </c>
      <c r="M11" s="63">
        <f t="shared" si="9"/>
        <v>47.5</v>
      </c>
      <c r="N11" s="63">
        <f t="shared" si="3"/>
        <v>199.5</v>
      </c>
      <c r="O11" s="63">
        <f t="shared" si="4"/>
        <v>684</v>
      </c>
      <c r="P11" s="63">
        <f t="shared" si="5"/>
        <v>14734</v>
      </c>
      <c r="Q11" s="76">
        <f t="shared" si="6"/>
        <v>0.04642323877</v>
      </c>
      <c r="S11" s="33">
        <f t="shared" si="7"/>
        <v>1052.631579</v>
      </c>
      <c r="U11" s="71">
        <f t="shared" si="8"/>
        <v>0.684</v>
      </c>
      <c r="V11" s="85"/>
      <c r="W11" s="87"/>
      <c r="X11" s="79"/>
    </row>
    <row r="12">
      <c r="B12" s="18" t="s">
        <v>47</v>
      </c>
      <c r="C12" s="19" t="s">
        <v>45</v>
      </c>
      <c r="D12" s="20">
        <v>9.0</v>
      </c>
      <c r="F12" s="33">
        <v>1.0</v>
      </c>
      <c r="G12" s="33">
        <v>2.0</v>
      </c>
      <c r="H12" s="33">
        <v>2.0</v>
      </c>
      <c r="I12" s="21">
        <v>100.0</v>
      </c>
      <c r="J12" s="21">
        <v>20.0</v>
      </c>
      <c r="K12" s="22">
        <f t="shared" si="1"/>
        <v>16.66666667</v>
      </c>
      <c r="L12" s="63">
        <f t="shared" si="2"/>
        <v>333.3333333</v>
      </c>
      <c r="M12" s="80">
        <f>K12*(1000/1000)</f>
        <v>16.66666667</v>
      </c>
      <c r="N12" s="80">
        <f t="shared" si="3"/>
        <v>35</v>
      </c>
      <c r="O12" s="80">
        <f t="shared" si="4"/>
        <v>276.6666667</v>
      </c>
      <c r="P12" s="80">
        <f t="shared" si="5"/>
        <v>14943.33333</v>
      </c>
      <c r="Q12" s="81">
        <f t="shared" si="6"/>
        <v>0.01851438769</v>
      </c>
      <c r="S12" s="33">
        <f t="shared" si="7"/>
        <v>6000</v>
      </c>
      <c r="U12" s="71">
        <f t="shared" si="8"/>
        <v>0.2766666667</v>
      </c>
      <c r="V12" s="85"/>
      <c r="W12" s="87"/>
      <c r="X12" s="79"/>
    </row>
    <row r="13">
      <c r="A13" s="27"/>
      <c r="B13" s="24" t="s">
        <v>48</v>
      </c>
      <c r="C13" s="25" t="s">
        <v>43</v>
      </c>
      <c r="D13" s="26">
        <v>10.0</v>
      </c>
      <c r="E13" s="27">
        <v>3.0</v>
      </c>
      <c r="F13" s="27">
        <v>3.0</v>
      </c>
      <c r="G13" s="27">
        <v>5.0</v>
      </c>
      <c r="H13" s="27">
        <v>3.0</v>
      </c>
      <c r="I13" s="28">
        <v>50.0</v>
      </c>
      <c r="J13" s="28">
        <v>10.0</v>
      </c>
      <c r="K13" s="29">
        <f t="shared" si="1"/>
        <v>70</v>
      </c>
      <c r="L13" s="69">
        <f t="shared" si="2"/>
        <v>700</v>
      </c>
      <c r="M13" s="63">
        <f>K13*(500/1000)</f>
        <v>35</v>
      </c>
      <c r="N13" s="63">
        <f t="shared" si="3"/>
        <v>147</v>
      </c>
      <c r="O13" s="63">
        <f t="shared" si="4"/>
        <v>504</v>
      </c>
      <c r="P13" s="63">
        <f t="shared" si="5"/>
        <v>14804</v>
      </c>
      <c r="Q13" s="76">
        <f t="shared" si="6"/>
        <v>0.03404485274</v>
      </c>
      <c r="R13" s="27"/>
      <c r="S13" s="77">
        <f t="shared" si="7"/>
        <v>1428.571429</v>
      </c>
      <c r="T13" s="77"/>
      <c r="U13" s="78">
        <f t="shared" si="8"/>
        <v>0.504</v>
      </c>
      <c r="V13" s="89"/>
      <c r="W13" s="83"/>
      <c r="X13" s="88"/>
    </row>
    <row r="14">
      <c r="B14" s="18" t="s">
        <v>48</v>
      </c>
      <c r="C14" s="6" t="s">
        <v>44</v>
      </c>
      <c r="D14" s="20">
        <v>11.0</v>
      </c>
      <c r="E14" s="33">
        <v>36.0</v>
      </c>
      <c r="F14" s="33">
        <v>54.0</v>
      </c>
      <c r="G14" s="33">
        <v>31.0</v>
      </c>
      <c r="H14" s="33">
        <v>51.0</v>
      </c>
      <c r="I14" s="21">
        <v>50.0</v>
      </c>
      <c r="J14" s="21">
        <v>10.0</v>
      </c>
      <c r="K14" s="22">
        <f t="shared" si="1"/>
        <v>860</v>
      </c>
      <c r="L14" s="63">
        <f t="shared" si="2"/>
        <v>8600</v>
      </c>
      <c r="M14" s="63"/>
      <c r="N14" s="63">
        <f t="shared" si="3"/>
        <v>1806</v>
      </c>
      <c r="O14" s="63">
        <f t="shared" si="4"/>
        <v>6622</v>
      </c>
      <c r="P14" s="63">
        <f t="shared" si="5"/>
        <v>13022</v>
      </c>
      <c r="Q14" s="76">
        <f t="shared" si="6"/>
        <v>0.5085240362</v>
      </c>
      <c r="S14" s="33">
        <f t="shared" si="7"/>
        <v>116.2790698</v>
      </c>
      <c r="U14" s="71">
        <f t="shared" si="8"/>
        <v>6.622</v>
      </c>
      <c r="V14" s="75"/>
      <c r="W14" s="74"/>
      <c r="X14" s="90"/>
    </row>
    <row r="15">
      <c r="B15" s="18" t="s">
        <v>48</v>
      </c>
      <c r="C15" s="19" t="s">
        <v>45</v>
      </c>
      <c r="D15" s="20">
        <v>12.0</v>
      </c>
      <c r="E15" s="33">
        <v>69.0</v>
      </c>
      <c r="F15" s="33">
        <v>67.0</v>
      </c>
      <c r="H15" s="33">
        <v>64.0</v>
      </c>
      <c r="I15" s="92">
        <v>50.0</v>
      </c>
      <c r="J15" s="21">
        <v>10.0</v>
      </c>
      <c r="K15" s="22">
        <f t="shared" si="1"/>
        <v>1333.333333</v>
      </c>
      <c r="L15" s="63">
        <f t="shared" si="2"/>
        <v>13333.33333</v>
      </c>
      <c r="M15" s="80"/>
      <c r="N15" s="80">
        <f t="shared" si="3"/>
        <v>2800</v>
      </c>
      <c r="O15" s="80">
        <f t="shared" si="4"/>
        <v>10333.33333</v>
      </c>
      <c r="P15" s="80">
        <f t="shared" si="5"/>
        <v>12000</v>
      </c>
      <c r="Q15" s="81">
        <f t="shared" si="6"/>
        <v>0.8611111111</v>
      </c>
      <c r="S15" s="33">
        <f t="shared" si="7"/>
        <v>75</v>
      </c>
      <c r="U15" s="71">
        <f t="shared" si="8"/>
        <v>10.33333333</v>
      </c>
      <c r="V15" s="75"/>
      <c r="W15" s="74"/>
      <c r="X15" s="90"/>
    </row>
    <row r="16">
      <c r="A16" s="27"/>
      <c r="B16" s="24" t="s">
        <v>49</v>
      </c>
      <c r="C16" s="25" t="s">
        <v>43</v>
      </c>
      <c r="D16" s="26">
        <v>13.0</v>
      </c>
      <c r="E16" s="27">
        <v>18.0</v>
      </c>
      <c r="F16" s="27">
        <v>14.0</v>
      </c>
      <c r="G16" s="27">
        <v>18.0</v>
      </c>
      <c r="H16" s="27"/>
      <c r="I16" s="28">
        <v>50.0</v>
      </c>
      <c r="J16" s="28">
        <v>20.0</v>
      </c>
      <c r="K16" s="29">
        <f t="shared" si="1"/>
        <v>333.3333333</v>
      </c>
      <c r="L16" s="69">
        <f t="shared" si="2"/>
        <v>6666.666667</v>
      </c>
      <c r="M16" s="63">
        <f t="shared" ref="M16:M27" si="10">K16*(500/1000)</f>
        <v>166.6666667</v>
      </c>
      <c r="N16" s="63">
        <f t="shared" si="3"/>
        <v>700</v>
      </c>
      <c r="O16" s="63">
        <f t="shared" si="4"/>
        <v>5750</v>
      </c>
      <c r="P16" s="63">
        <f t="shared" si="5"/>
        <v>14083.33333</v>
      </c>
      <c r="Q16" s="76">
        <f t="shared" si="6"/>
        <v>0.4082840237</v>
      </c>
      <c r="R16" s="27"/>
      <c r="S16" s="77">
        <f t="shared" si="7"/>
        <v>300</v>
      </c>
      <c r="T16" s="77"/>
      <c r="U16" s="78">
        <f t="shared" si="8"/>
        <v>5.75</v>
      </c>
      <c r="V16" s="84"/>
      <c r="W16" s="83"/>
      <c r="X16" s="88"/>
    </row>
    <row r="17">
      <c r="B17" s="18" t="s">
        <v>49</v>
      </c>
      <c r="C17" s="6" t="s">
        <v>44</v>
      </c>
      <c r="D17" s="20">
        <v>14.0</v>
      </c>
      <c r="E17" s="33">
        <v>45.0</v>
      </c>
      <c r="F17" s="33">
        <v>42.0</v>
      </c>
      <c r="G17" s="33">
        <v>43.0</v>
      </c>
      <c r="H17" s="33">
        <v>49.0</v>
      </c>
      <c r="I17" s="21">
        <v>50.0</v>
      </c>
      <c r="J17" s="21">
        <v>10.0</v>
      </c>
      <c r="K17" s="22">
        <f t="shared" si="1"/>
        <v>895</v>
      </c>
      <c r="L17" s="63">
        <f t="shared" si="2"/>
        <v>8950</v>
      </c>
      <c r="M17" s="63">
        <f t="shared" si="10"/>
        <v>447.5</v>
      </c>
      <c r="N17" s="63">
        <f t="shared" si="3"/>
        <v>1879.5</v>
      </c>
      <c r="O17" s="63">
        <f t="shared" si="4"/>
        <v>6444</v>
      </c>
      <c r="P17" s="63">
        <f t="shared" si="5"/>
        <v>12494</v>
      </c>
      <c r="Q17" s="76">
        <f t="shared" si="6"/>
        <v>0.5157675684</v>
      </c>
      <c r="S17" s="33">
        <f t="shared" si="7"/>
        <v>111.7318436</v>
      </c>
      <c r="U17" s="71">
        <f t="shared" si="8"/>
        <v>6.444</v>
      </c>
      <c r="V17" s="85"/>
      <c r="W17" s="74"/>
      <c r="X17" s="90"/>
    </row>
    <row r="18">
      <c r="B18" s="18" t="s">
        <v>49</v>
      </c>
      <c r="C18" s="19" t="s">
        <v>45</v>
      </c>
      <c r="D18" s="20">
        <v>15.0</v>
      </c>
      <c r="E18" s="33">
        <v>13.0</v>
      </c>
      <c r="F18" s="33">
        <v>7.0</v>
      </c>
      <c r="G18" s="33">
        <v>12.0</v>
      </c>
      <c r="H18" s="33">
        <v>13.0</v>
      </c>
      <c r="I18" s="21">
        <v>50.0</v>
      </c>
      <c r="J18" s="21">
        <v>10.0</v>
      </c>
      <c r="K18" s="22">
        <f t="shared" si="1"/>
        <v>225</v>
      </c>
      <c r="L18" s="63">
        <f t="shared" si="2"/>
        <v>2250</v>
      </c>
      <c r="M18" s="80">
        <f t="shared" si="10"/>
        <v>112.5</v>
      </c>
      <c r="N18" s="80">
        <f t="shared" si="3"/>
        <v>472.5</v>
      </c>
      <c r="O18" s="80">
        <f t="shared" si="4"/>
        <v>1620</v>
      </c>
      <c r="P18" s="80">
        <f t="shared" si="5"/>
        <v>14370</v>
      </c>
      <c r="Q18" s="81">
        <f t="shared" si="6"/>
        <v>0.1127348643</v>
      </c>
      <c r="S18" s="33">
        <f t="shared" si="7"/>
        <v>444.4444444</v>
      </c>
      <c r="U18" s="71">
        <f t="shared" si="8"/>
        <v>1.62</v>
      </c>
      <c r="V18" s="85"/>
      <c r="W18" s="74"/>
      <c r="X18" s="90"/>
    </row>
    <row r="19">
      <c r="A19" s="27"/>
      <c r="B19" s="24" t="s">
        <v>51</v>
      </c>
      <c r="C19" s="25" t="s">
        <v>43</v>
      </c>
      <c r="D19" s="26">
        <v>16.0</v>
      </c>
      <c r="E19" s="27">
        <v>1.0</v>
      </c>
      <c r="F19" s="27">
        <v>4.0</v>
      </c>
      <c r="G19" s="27">
        <v>5.0</v>
      </c>
      <c r="H19" s="27">
        <v>4.0</v>
      </c>
      <c r="I19" s="28">
        <v>50.0</v>
      </c>
      <c r="J19" s="28">
        <v>10.0</v>
      </c>
      <c r="K19" s="29">
        <f t="shared" si="1"/>
        <v>70</v>
      </c>
      <c r="L19" s="69">
        <f t="shared" si="2"/>
        <v>700</v>
      </c>
      <c r="M19" s="63">
        <f t="shared" si="10"/>
        <v>35</v>
      </c>
      <c r="N19" s="63">
        <f t="shared" si="3"/>
        <v>147</v>
      </c>
      <c r="O19" s="63">
        <f t="shared" si="4"/>
        <v>504</v>
      </c>
      <c r="P19" s="63">
        <f t="shared" si="5"/>
        <v>14804</v>
      </c>
      <c r="Q19" s="76">
        <f t="shared" si="6"/>
        <v>0.03404485274</v>
      </c>
      <c r="R19" s="27"/>
      <c r="S19" s="77">
        <f t="shared" si="7"/>
        <v>1428.571429</v>
      </c>
      <c r="T19" s="77"/>
      <c r="U19" s="78">
        <f t="shared" si="8"/>
        <v>0.504</v>
      </c>
      <c r="V19" s="84"/>
      <c r="W19" s="86"/>
      <c r="X19" s="88"/>
    </row>
    <row r="20">
      <c r="B20" s="18" t="s">
        <v>51</v>
      </c>
      <c r="C20" s="6" t="s">
        <v>44</v>
      </c>
      <c r="D20" s="20">
        <v>17.0</v>
      </c>
      <c r="E20" s="33">
        <v>1.0</v>
      </c>
      <c r="F20" s="33">
        <v>2.0</v>
      </c>
      <c r="G20" s="33">
        <v>9.0</v>
      </c>
      <c r="H20" s="33">
        <v>2.0</v>
      </c>
      <c r="I20" s="21">
        <v>50.0</v>
      </c>
      <c r="J20" s="21">
        <v>10.0</v>
      </c>
      <c r="K20" s="22">
        <f t="shared" si="1"/>
        <v>70</v>
      </c>
      <c r="L20" s="63">
        <f t="shared" si="2"/>
        <v>700</v>
      </c>
      <c r="M20" s="63">
        <f t="shared" si="10"/>
        <v>35</v>
      </c>
      <c r="N20" s="63">
        <f t="shared" si="3"/>
        <v>147</v>
      </c>
      <c r="O20" s="63">
        <f t="shared" si="4"/>
        <v>504</v>
      </c>
      <c r="P20" s="63">
        <f t="shared" si="5"/>
        <v>14804</v>
      </c>
      <c r="Q20" s="76">
        <f t="shared" si="6"/>
        <v>0.03404485274</v>
      </c>
      <c r="S20" s="33">
        <f t="shared" si="7"/>
        <v>1428.571429</v>
      </c>
      <c r="U20" s="71">
        <f t="shared" si="8"/>
        <v>0.504</v>
      </c>
      <c r="V20" s="85"/>
      <c r="W20" s="87"/>
      <c r="X20" s="90"/>
    </row>
    <row r="21" ht="15.75" customHeight="1">
      <c r="B21" s="18" t="s">
        <v>51</v>
      </c>
      <c r="C21" s="19" t="s">
        <v>45</v>
      </c>
      <c r="D21" s="20">
        <v>18.0</v>
      </c>
      <c r="E21" s="33">
        <v>20.0</v>
      </c>
      <c r="F21" s="33">
        <v>14.0</v>
      </c>
      <c r="G21" s="33">
        <v>12.0</v>
      </c>
      <c r="H21" s="33">
        <v>24.0</v>
      </c>
      <c r="I21" s="21">
        <v>50.0</v>
      </c>
      <c r="J21" s="21">
        <v>10.0</v>
      </c>
      <c r="K21" s="22">
        <f t="shared" si="1"/>
        <v>350</v>
      </c>
      <c r="L21" s="63">
        <f t="shared" si="2"/>
        <v>3500</v>
      </c>
      <c r="M21" s="80">
        <f t="shared" si="10"/>
        <v>175</v>
      </c>
      <c r="N21" s="80">
        <f t="shared" si="3"/>
        <v>735</v>
      </c>
      <c r="O21" s="80">
        <f t="shared" si="4"/>
        <v>2520</v>
      </c>
      <c r="P21" s="80">
        <f t="shared" si="5"/>
        <v>14020</v>
      </c>
      <c r="Q21" s="81">
        <f t="shared" si="6"/>
        <v>0.179743224</v>
      </c>
      <c r="S21" s="33">
        <f t="shared" si="7"/>
        <v>285.7142857</v>
      </c>
      <c r="U21" s="71">
        <f t="shared" si="8"/>
        <v>2.52</v>
      </c>
      <c r="V21" s="85"/>
      <c r="W21" s="87"/>
      <c r="X21" s="90"/>
    </row>
    <row r="22" ht="27.0" customHeight="1">
      <c r="A22" s="27"/>
      <c r="B22" s="24" t="s">
        <v>52</v>
      </c>
      <c r="C22" s="25" t="s">
        <v>43</v>
      </c>
      <c r="D22" s="26">
        <v>19.0</v>
      </c>
      <c r="E22" s="27">
        <v>9.0</v>
      </c>
      <c r="F22" s="27">
        <v>10.0</v>
      </c>
      <c r="G22" s="27">
        <v>5.0</v>
      </c>
      <c r="H22" s="27">
        <v>9.0</v>
      </c>
      <c r="I22" s="28">
        <v>40.0</v>
      </c>
      <c r="J22" s="28">
        <v>20.0</v>
      </c>
      <c r="K22" s="29">
        <f t="shared" si="1"/>
        <v>206.25</v>
      </c>
      <c r="L22" s="69">
        <f t="shared" si="2"/>
        <v>4125</v>
      </c>
      <c r="M22" s="63">
        <f t="shared" si="10"/>
        <v>103.125</v>
      </c>
      <c r="N22" s="63">
        <f t="shared" si="3"/>
        <v>433.125</v>
      </c>
      <c r="O22" s="63">
        <f t="shared" si="4"/>
        <v>3555.75</v>
      </c>
      <c r="P22" s="63">
        <f t="shared" si="5"/>
        <v>14430.75</v>
      </c>
      <c r="Q22" s="76">
        <f t="shared" si="6"/>
        <v>0.2464009147</v>
      </c>
      <c r="R22" s="27"/>
      <c r="S22" s="77">
        <f t="shared" si="7"/>
        <v>484.8484848</v>
      </c>
      <c r="T22" s="77"/>
      <c r="U22" s="78">
        <f t="shared" si="8"/>
        <v>3.55575</v>
      </c>
      <c r="V22" s="89"/>
      <c r="W22" s="86"/>
      <c r="X22" s="82"/>
    </row>
    <row r="23" ht="27.0" customHeight="1">
      <c r="B23" s="18" t="s">
        <v>52</v>
      </c>
      <c r="C23" s="6" t="s">
        <v>44</v>
      </c>
      <c r="D23" s="20">
        <v>20.0</v>
      </c>
      <c r="E23" s="33">
        <v>11.0</v>
      </c>
      <c r="F23" s="33">
        <v>8.0</v>
      </c>
      <c r="G23" s="33">
        <v>5.0</v>
      </c>
      <c r="H23" s="33">
        <v>4.0</v>
      </c>
      <c r="I23" s="21">
        <v>50.0</v>
      </c>
      <c r="J23" s="21">
        <v>20.0</v>
      </c>
      <c r="K23" s="22">
        <f t="shared" si="1"/>
        <v>140</v>
      </c>
      <c r="L23" s="63">
        <f t="shared" si="2"/>
        <v>2800</v>
      </c>
      <c r="M23" s="63">
        <f t="shared" si="10"/>
        <v>70</v>
      </c>
      <c r="N23" s="63">
        <f t="shared" si="3"/>
        <v>294</v>
      </c>
      <c r="O23" s="63">
        <f t="shared" si="4"/>
        <v>2408</v>
      </c>
      <c r="P23" s="63">
        <f t="shared" si="5"/>
        <v>14608</v>
      </c>
      <c r="Q23" s="76">
        <f t="shared" si="6"/>
        <v>0.1648411829</v>
      </c>
      <c r="S23" s="33">
        <f t="shared" si="7"/>
        <v>714.2857143</v>
      </c>
      <c r="U23" s="71">
        <f t="shared" si="8"/>
        <v>2.408</v>
      </c>
      <c r="V23" s="75"/>
      <c r="W23" s="87"/>
      <c r="X23" s="79"/>
    </row>
    <row r="24" ht="27.0" customHeight="1">
      <c r="B24" s="18" t="s">
        <v>52</v>
      </c>
      <c r="C24" s="19" t="s">
        <v>45</v>
      </c>
      <c r="D24" s="20">
        <v>21.0</v>
      </c>
      <c r="E24" s="33">
        <v>11.0</v>
      </c>
      <c r="F24" s="33">
        <v>5.0</v>
      </c>
      <c r="G24" s="33">
        <v>3.0</v>
      </c>
      <c r="I24" s="21">
        <v>100.0</v>
      </c>
      <c r="J24" s="21">
        <v>20.0</v>
      </c>
      <c r="K24" s="22">
        <f t="shared" si="1"/>
        <v>63.33333333</v>
      </c>
      <c r="L24" s="63">
        <f t="shared" si="2"/>
        <v>1266.666667</v>
      </c>
      <c r="M24" s="80">
        <f t="shared" si="10"/>
        <v>31.66666667</v>
      </c>
      <c r="N24" s="80">
        <f t="shared" si="3"/>
        <v>133</v>
      </c>
      <c r="O24" s="80">
        <f t="shared" si="4"/>
        <v>1083</v>
      </c>
      <c r="P24" s="80">
        <f t="shared" si="5"/>
        <v>14816.33333</v>
      </c>
      <c r="Q24" s="81">
        <f t="shared" si="6"/>
        <v>0.07309500776</v>
      </c>
      <c r="S24" s="33">
        <f t="shared" si="7"/>
        <v>1578.947368</v>
      </c>
      <c r="U24" s="71">
        <f t="shared" si="8"/>
        <v>1.083</v>
      </c>
      <c r="V24" s="75"/>
      <c r="W24" s="87"/>
      <c r="X24" s="79"/>
    </row>
    <row r="25" ht="27.0" customHeight="1">
      <c r="A25" s="27"/>
      <c r="B25" s="24" t="s">
        <v>53</v>
      </c>
      <c r="C25" s="25" t="s">
        <v>43</v>
      </c>
      <c r="D25" s="26">
        <v>22.0</v>
      </c>
      <c r="E25" s="27">
        <v>3.0</v>
      </c>
      <c r="F25" s="27">
        <v>6.0</v>
      </c>
      <c r="G25" s="27">
        <v>4.0</v>
      </c>
      <c r="H25" s="27">
        <v>5.0</v>
      </c>
      <c r="I25" s="28">
        <v>50.0</v>
      </c>
      <c r="J25" s="28">
        <v>20.0</v>
      </c>
      <c r="K25" s="29">
        <f t="shared" si="1"/>
        <v>90</v>
      </c>
      <c r="L25" s="69">
        <f t="shared" si="2"/>
        <v>1800</v>
      </c>
      <c r="M25" s="63">
        <f t="shared" si="10"/>
        <v>45</v>
      </c>
      <c r="N25" s="63">
        <f t="shared" si="3"/>
        <v>189</v>
      </c>
      <c r="O25" s="63">
        <f t="shared" si="4"/>
        <v>1548</v>
      </c>
      <c r="P25" s="63">
        <f t="shared" si="5"/>
        <v>14748</v>
      </c>
      <c r="Q25" s="76">
        <f t="shared" si="6"/>
        <v>0.1049633849</v>
      </c>
      <c r="R25" s="27"/>
      <c r="S25" s="77">
        <f t="shared" si="7"/>
        <v>1111.111111</v>
      </c>
      <c r="T25" s="77"/>
      <c r="U25" s="78">
        <f t="shared" si="8"/>
        <v>1.548</v>
      </c>
      <c r="V25" s="89"/>
      <c r="W25" s="86"/>
      <c r="X25" s="88"/>
    </row>
    <row r="26" ht="27.0" customHeight="1">
      <c r="B26" s="18" t="s">
        <v>53</v>
      </c>
      <c r="C26" s="6" t="s">
        <v>44</v>
      </c>
      <c r="D26" s="20">
        <v>23.0</v>
      </c>
      <c r="E26" s="33">
        <v>10.0</v>
      </c>
      <c r="F26" s="33">
        <v>4.0</v>
      </c>
      <c r="G26" s="33">
        <v>10.0</v>
      </c>
      <c r="H26" s="33">
        <v>3.0</v>
      </c>
      <c r="I26" s="21">
        <v>50.0</v>
      </c>
      <c r="J26" s="21">
        <v>20.0</v>
      </c>
      <c r="K26" s="22">
        <f t="shared" si="1"/>
        <v>135</v>
      </c>
      <c r="L26" s="63">
        <f t="shared" si="2"/>
        <v>2700</v>
      </c>
      <c r="M26" s="63">
        <f t="shared" si="10"/>
        <v>67.5</v>
      </c>
      <c r="N26" s="63">
        <f t="shared" si="3"/>
        <v>283.5</v>
      </c>
      <c r="O26" s="63">
        <f t="shared" si="4"/>
        <v>2322</v>
      </c>
      <c r="P26" s="63">
        <f t="shared" si="5"/>
        <v>14622</v>
      </c>
      <c r="Q26" s="76">
        <f t="shared" si="6"/>
        <v>0.1588018055</v>
      </c>
      <c r="S26" s="33">
        <f t="shared" si="7"/>
        <v>740.7407407</v>
      </c>
      <c r="U26" s="71">
        <f t="shared" si="8"/>
        <v>2.322</v>
      </c>
      <c r="V26" s="75"/>
      <c r="W26" s="87"/>
      <c r="X26" s="90"/>
    </row>
    <row r="27" ht="27.0" customHeight="1">
      <c r="B27" s="18" t="s">
        <v>53</v>
      </c>
      <c r="C27" s="19" t="s">
        <v>45</v>
      </c>
      <c r="D27" s="20">
        <v>24.0</v>
      </c>
      <c r="E27" s="33">
        <v>7.0</v>
      </c>
      <c r="F27" s="33">
        <v>5.0</v>
      </c>
      <c r="G27" s="33">
        <v>7.0</v>
      </c>
      <c r="H27" s="33">
        <v>11.0</v>
      </c>
      <c r="I27" s="21">
        <v>50.0</v>
      </c>
      <c r="J27" s="21">
        <v>10.0</v>
      </c>
      <c r="K27" s="22">
        <f t="shared" si="1"/>
        <v>150</v>
      </c>
      <c r="L27" s="63">
        <f t="shared" si="2"/>
        <v>1500</v>
      </c>
      <c r="M27" s="63">
        <f t="shared" si="10"/>
        <v>75</v>
      </c>
      <c r="N27" s="63">
        <f t="shared" si="3"/>
        <v>315</v>
      </c>
      <c r="O27" s="63">
        <f t="shared" si="4"/>
        <v>1080</v>
      </c>
      <c r="P27" s="63">
        <f t="shared" si="5"/>
        <v>14580</v>
      </c>
      <c r="Q27" s="76">
        <f t="shared" si="6"/>
        <v>0.07407407407</v>
      </c>
      <c r="S27" s="33">
        <f t="shared" si="7"/>
        <v>666.6666667</v>
      </c>
      <c r="U27" s="71">
        <f t="shared" si="8"/>
        <v>1.08</v>
      </c>
      <c r="V27" s="75"/>
      <c r="W27" s="87"/>
      <c r="X27" s="90"/>
    </row>
    <row r="28" ht="13.5" customHeight="1">
      <c r="A28" s="27"/>
      <c r="B28" s="24"/>
      <c r="C28" s="31"/>
      <c r="D28" s="25"/>
      <c r="E28" s="27"/>
      <c r="F28" s="27"/>
      <c r="G28" s="27"/>
      <c r="H28" s="27"/>
      <c r="I28" s="27"/>
      <c r="J28" s="27"/>
      <c r="K28" s="27"/>
      <c r="L28" s="91"/>
      <c r="M28" s="91"/>
      <c r="N28" s="91"/>
      <c r="O28" s="91"/>
      <c r="P28" s="27"/>
      <c r="Q28" s="27"/>
      <c r="R28" s="27"/>
      <c r="S28" s="27"/>
      <c r="T28" s="77"/>
      <c r="U28" s="77"/>
    </row>
    <row r="29" ht="15.75" customHeight="1">
      <c r="B29" s="18"/>
      <c r="C29" s="6"/>
      <c r="D29" s="6"/>
      <c r="L29" s="71"/>
      <c r="M29" s="71"/>
      <c r="N29" s="71"/>
      <c r="O29" s="71"/>
    </row>
    <row r="30" ht="15.75" customHeight="1">
      <c r="B30" s="18"/>
      <c r="C30" s="6"/>
      <c r="D30" s="19"/>
      <c r="L30" s="71"/>
      <c r="M30" s="71"/>
      <c r="N30" s="71"/>
      <c r="O30" s="71"/>
    </row>
    <row r="31" ht="15.75" customHeight="1">
      <c r="B31" s="18"/>
      <c r="C31" s="6"/>
      <c r="D31" s="19"/>
      <c r="L31" s="71"/>
      <c r="M31" s="71"/>
      <c r="N31" s="71"/>
      <c r="O31" s="71"/>
    </row>
    <row r="32" ht="15.75" customHeight="1">
      <c r="B32" s="18"/>
      <c r="C32" s="6"/>
      <c r="D32" s="19"/>
      <c r="L32" s="71"/>
      <c r="M32" s="71"/>
      <c r="N32" s="71"/>
      <c r="O32" s="71"/>
    </row>
    <row r="33" ht="15.75" customHeight="1">
      <c r="B33" s="18"/>
      <c r="C33" s="6"/>
      <c r="D33" s="6"/>
      <c r="L33" s="71"/>
      <c r="M33" s="71"/>
      <c r="N33" s="71"/>
      <c r="O33" s="71"/>
    </row>
    <row r="34" ht="15.75" customHeight="1">
      <c r="B34" s="18"/>
      <c r="C34" s="6"/>
      <c r="D34" s="19"/>
      <c r="L34" s="71"/>
      <c r="M34" s="71"/>
      <c r="N34" s="71"/>
      <c r="O34" s="71"/>
    </row>
    <row r="35" ht="15.75" customHeight="1">
      <c r="B35" s="18"/>
      <c r="C35" s="6"/>
      <c r="D35" s="19"/>
      <c r="L35" s="71"/>
      <c r="M35" s="71"/>
      <c r="N35" s="71"/>
      <c r="O35" s="71"/>
    </row>
    <row r="36" ht="15.75" customHeight="1">
      <c r="C36" s="6"/>
      <c r="D36" s="6"/>
      <c r="L36" s="71"/>
      <c r="M36" s="71"/>
      <c r="N36" s="71"/>
      <c r="O36" s="71"/>
    </row>
    <row r="37" ht="15.75" customHeight="1">
      <c r="C37" s="6"/>
      <c r="D37" s="6"/>
      <c r="L37" s="71"/>
      <c r="M37" s="71"/>
      <c r="N37" s="71"/>
      <c r="O37" s="71"/>
    </row>
    <row r="38" ht="15.75" customHeight="1">
      <c r="C38" s="6"/>
      <c r="D38" s="6"/>
      <c r="L38" s="71"/>
      <c r="M38" s="71"/>
      <c r="N38" s="71"/>
      <c r="O38" s="71"/>
    </row>
    <row r="39" ht="15.75" customHeight="1">
      <c r="C39" s="6"/>
      <c r="D39" s="6"/>
      <c r="L39" s="71"/>
      <c r="M39" s="71"/>
      <c r="N39" s="71"/>
      <c r="O39" s="71"/>
    </row>
    <row r="40" ht="15.75" customHeight="1">
      <c r="C40" s="6"/>
      <c r="D40" s="6"/>
      <c r="L40" s="71"/>
      <c r="M40" s="71"/>
      <c r="N40" s="71"/>
      <c r="O40" s="71"/>
    </row>
    <row r="41" ht="15.75" customHeight="1">
      <c r="C41" s="6"/>
      <c r="D41" s="6"/>
      <c r="L41" s="71"/>
      <c r="M41" s="71"/>
      <c r="N41" s="71"/>
      <c r="O41" s="71"/>
    </row>
    <row r="42" ht="15.75" customHeight="1">
      <c r="C42" s="6"/>
      <c r="D42" s="6"/>
      <c r="L42" s="71"/>
      <c r="M42" s="71"/>
      <c r="N42" s="71"/>
      <c r="O42" s="71"/>
    </row>
    <row r="43" ht="15.75" customHeight="1">
      <c r="C43" s="6"/>
      <c r="D43" s="6"/>
      <c r="L43" s="71"/>
      <c r="M43" s="71"/>
      <c r="N43" s="71"/>
      <c r="O43" s="71"/>
    </row>
    <row r="44" ht="15.75" customHeight="1">
      <c r="C44" s="6"/>
      <c r="D44" s="6"/>
      <c r="L44" s="71"/>
      <c r="M44" s="71"/>
      <c r="N44" s="71"/>
      <c r="O44" s="71"/>
    </row>
    <row r="45" ht="15.75" customHeight="1">
      <c r="C45" s="6"/>
      <c r="D45" s="6"/>
      <c r="L45" s="71"/>
      <c r="M45" s="71"/>
      <c r="N45" s="71"/>
      <c r="O45" s="71"/>
    </row>
    <row r="46" ht="15.75" customHeight="1">
      <c r="C46" s="6"/>
      <c r="D46" s="6"/>
      <c r="L46" s="71"/>
      <c r="M46" s="71"/>
      <c r="N46" s="71"/>
      <c r="O46" s="71"/>
    </row>
    <row r="47" ht="15.75" customHeight="1">
      <c r="C47" s="6"/>
      <c r="D47" s="6"/>
      <c r="L47" s="71"/>
      <c r="M47" s="71"/>
      <c r="N47" s="71"/>
      <c r="O47" s="71"/>
    </row>
    <row r="48" ht="15.75" customHeight="1">
      <c r="C48" s="6"/>
      <c r="D48" s="6"/>
      <c r="L48" s="71"/>
      <c r="M48" s="71"/>
      <c r="N48" s="71"/>
      <c r="O48" s="71"/>
    </row>
    <row r="49" ht="15.75" customHeight="1">
      <c r="C49" s="6"/>
      <c r="D49" s="6"/>
      <c r="L49" s="71"/>
      <c r="M49" s="71"/>
      <c r="N49" s="71"/>
      <c r="O49" s="71"/>
    </row>
    <row r="50" ht="15.75" customHeight="1">
      <c r="C50" s="6"/>
      <c r="D50" s="6"/>
      <c r="L50" s="71"/>
      <c r="M50" s="71"/>
      <c r="N50" s="71"/>
      <c r="O50" s="71"/>
    </row>
    <row r="51" ht="15.75" customHeight="1">
      <c r="C51" s="6"/>
      <c r="D51" s="6"/>
      <c r="L51" s="71"/>
      <c r="M51" s="71"/>
      <c r="N51" s="71"/>
      <c r="O51" s="71"/>
    </row>
    <row r="52" ht="15.75" customHeight="1">
      <c r="C52" s="6"/>
      <c r="D52" s="6"/>
      <c r="L52" s="71"/>
      <c r="M52" s="71"/>
      <c r="N52" s="71"/>
      <c r="O52" s="71"/>
    </row>
    <row r="53" ht="15.75" customHeight="1">
      <c r="C53" s="6"/>
      <c r="D53" s="6"/>
      <c r="L53" s="71"/>
      <c r="M53" s="71"/>
      <c r="N53" s="71"/>
      <c r="O53" s="71"/>
    </row>
    <row r="54" ht="15.75" customHeight="1">
      <c r="C54" s="6"/>
      <c r="D54" s="6"/>
      <c r="L54" s="71"/>
      <c r="M54" s="71"/>
      <c r="N54" s="71"/>
      <c r="O54" s="71"/>
    </row>
    <row r="55" ht="15.75" customHeight="1">
      <c r="C55" s="6"/>
      <c r="D55" s="6"/>
      <c r="L55" s="71"/>
      <c r="M55" s="71"/>
      <c r="N55" s="71"/>
      <c r="O55" s="71"/>
    </row>
    <row r="56" ht="15.75" customHeight="1">
      <c r="C56" s="6"/>
      <c r="D56" s="6"/>
      <c r="L56" s="71"/>
      <c r="M56" s="71"/>
      <c r="N56" s="71"/>
      <c r="O56" s="71"/>
    </row>
    <row r="57" ht="15.75" customHeight="1">
      <c r="C57" s="6"/>
      <c r="D57" s="6"/>
      <c r="L57" s="71"/>
      <c r="M57" s="71"/>
      <c r="N57" s="71"/>
      <c r="O57" s="71"/>
    </row>
    <row r="58" ht="15.75" customHeight="1">
      <c r="C58" s="6"/>
      <c r="D58" s="6"/>
      <c r="L58" s="71"/>
      <c r="M58" s="71"/>
      <c r="N58" s="71"/>
      <c r="O58" s="71"/>
    </row>
    <row r="59" ht="15.75" customHeight="1">
      <c r="C59" s="6"/>
      <c r="D59" s="6"/>
      <c r="L59" s="71"/>
      <c r="M59" s="71"/>
      <c r="N59" s="71"/>
      <c r="O59" s="71"/>
    </row>
    <row r="60" ht="15.75" customHeight="1">
      <c r="C60" s="6"/>
      <c r="D60" s="6"/>
      <c r="L60" s="71"/>
      <c r="M60" s="71"/>
      <c r="N60" s="71"/>
      <c r="O60" s="71"/>
    </row>
    <row r="61" ht="15.75" customHeight="1">
      <c r="C61" s="6"/>
      <c r="D61" s="6"/>
      <c r="L61" s="71"/>
      <c r="M61" s="71"/>
      <c r="N61" s="71"/>
      <c r="O61" s="71"/>
    </row>
    <row r="62" ht="15.75" customHeight="1">
      <c r="C62" s="6"/>
      <c r="D62" s="6"/>
      <c r="L62" s="71"/>
      <c r="M62" s="71"/>
      <c r="N62" s="71"/>
      <c r="O62" s="71"/>
    </row>
    <row r="63" ht="15.75" customHeight="1">
      <c r="C63" s="6"/>
      <c r="D63" s="6"/>
      <c r="L63" s="71"/>
      <c r="M63" s="71"/>
      <c r="N63" s="71"/>
      <c r="O63" s="71"/>
    </row>
    <row r="64" ht="15.75" customHeight="1">
      <c r="C64" s="6"/>
      <c r="D64" s="6"/>
      <c r="L64" s="71"/>
      <c r="M64" s="71"/>
      <c r="N64" s="71"/>
      <c r="O64" s="71"/>
    </row>
    <row r="65" ht="15.75" customHeight="1">
      <c r="C65" s="6"/>
      <c r="D65" s="6"/>
      <c r="L65" s="71"/>
      <c r="M65" s="71"/>
      <c r="N65" s="71"/>
      <c r="O65" s="71"/>
    </row>
    <row r="66" ht="15.75" customHeight="1">
      <c r="C66" s="6"/>
      <c r="D66" s="6"/>
      <c r="L66" s="71"/>
      <c r="M66" s="71"/>
      <c r="N66" s="71"/>
      <c r="O66" s="71"/>
    </row>
    <row r="67" ht="15.75" customHeight="1">
      <c r="C67" s="6"/>
      <c r="D67" s="6"/>
      <c r="L67" s="71"/>
      <c r="M67" s="71"/>
      <c r="N67" s="71"/>
      <c r="O67" s="71"/>
    </row>
    <row r="68" ht="15.75" customHeight="1">
      <c r="C68" s="6"/>
      <c r="D68" s="6"/>
      <c r="L68" s="71"/>
      <c r="M68" s="71"/>
      <c r="N68" s="71"/>
      <c r="O68" s="71"/>
    </row>
    <row r="69" ht="15.75" customHeight="1">
      <c r="C69" s="6"/>
      <c r="D69" s="6"/>
      <c r="L69" s="71"/>
      <c r="M69" s="71"/>
      <c r="N69" s="71"/>
      <c r="O69" s="71"/>
    </row>
    <row r="70" ht="15.75" customHeight="1">
      <c r="C70" s="6"/>
      <c r="D70" s="6"/>
      <c r="L70" s="71"/>
      <c r="M70" s="71"/>
      <c r="N70" s="71"/>
      <c r="O70" s="71"/>
    </row>
    <row r="71" ht="15.75" customHeight="1">
      <c r="C71" s="6"/>
      <c r="D71" s="6"/>
      <c r="L71" s="71"/>
      <c r="M71" s="71"/>
      <c r="N71" s="71"/>
      <c r="O71" s="71"/>
    </row>
    <row r="72" ht="15.75" customHeight="1">
      <c r="C72" s="6"/>
      <c r="D72" s="6"/>
      <c r="L72" s="71"/>
      <c r="M72" s="71"/>
      <c r="N72" s="71"/>
      <c r="O72" s="71"/>
    </row>
    <row r="73" ht="15.75" customHeight="1">
      <c r="C73" s="6"/>
      <c r="D73" s="6"/>
      <c r="L73" s="71"/>
      <c r="M73" s="71"/>
      <c r="N73" s="71"/>
      <c r="O73" s="71"/>
    </row>
    <row r="74" ht="15.75" customHeight="1">
      <c r="C74" s="6"/>
      <c r="D74" s="6"/>
      <c r="L74" s="71"/>
      <c r="M74" s="71"/>
      <c r="N74" s="71"/>
      <c r="O74" s="71"/>
    </row>
    <row r="75" ht="15.75" customHeight="1">
      <c r="C75" s="6"/>
      <c r="D75" s="6"/>
      <c r="L75" s="71"/>
      <c r="M75" s="71"/>
      <c r="N75" s="71"/>
      <c r="O75" s="71"/>
    </row>
    <row r="76" ht="15.75" customHeight="1">
      <c r="C76" s="6"/>
      <c r="D76" s="6"/>
      <c r="L76" s="71"/>
      <c r="M76" s="71"/>
      <c r="N76" s="71"/>
      <c r="O76" s="71"/>
    </row>
    <row r="77" ht="15.75" customHeight="1">
      <c r="C77" s="6"/>
      <c r="D77" s="6"/>
      <c r="L77" s="71"/>
      <c r="M77" s="71"/>
      <c r="N77" s="71"/>
      <c r="O77" s="71"/>
    </row>
    <row r="78" ht="15.75" customHeight="1">
      <c r="C78" s="6"/>
      <c r="D78" s="6"/>
      <c r="L78" s="71"/>
      <c r="M78" s="71"/>
      <c r="N78" s="71"/>
      <c r="O78" s="71"/>
    </row>
    <row r="79" ht="15.75" customHeight="1">
      <c r="C79" s="6"/>
      <c r="D79" s="6"/>
      <c r="L79" s="71"/>
      <c r="M79" s="71"/>
      <c r="N79" s="71"/>
      <c r="O79" s="71"/>
    </row>
    <row r="80" ht="15.75" customHeight="1">
      <c r="C80" s="6"/>
      <c r="D80" s="6"/>
      <c r="L80" s="71"/>
      <c r="M80" s="71"/>
      <c r="N80" s="71"/>
      <c r="O80" s="71"/>
    </row>
    <row r="81" ht="15.75" customHeight="1">
      <c r="C81" s="6"/>
      <c r="D81" s="6"/>
      <c r="L81" s="71"/>
      <c r="M81" s="71"/>
      <c r="N81" s="71"/>
      <c r="O81" s="71"/>
    </row>
    <row r="82" ht="15.75" customHeight="1">
      <c r="C82" s="6"/>
      <c r="D82" s="6"/>
      <c r="L82" s="71"/>
      <c r="M82" s="71"/>
      <c r="N82" s="71"/>
      <c r="O82" s="71"/>
    </row>
    <row r="83" ht="15.75" customHeight="1">
      <c r="C83" s="6"/>
      <c r="D83" s="6"/>
      <c r="L83" s="71"/>
      <c r="M83" s="71"/>
      <c r="N83" s="71"/>
      <c r="O83" s="71"/>
    </row>
    <row r="84" ht="15.75" customHeight="1">
      <c r="C84" s="6"/>
      <c r="D84" s="6"/>
      <c r="L84" s="71"/>
      <c r="M84" s="71"/>
      <c r="N84" s="71"/>
      <c r="O84" s="71"/>
    </row>
    <row r="85" ht="15.75" customHeight="1">
      <c r="C85" s="6"/>
      <c r="D85" s="6"/>
      <c r="L85" s="71"/>
      <c r="M85" s="71"/>
      <c r="N85" s="71"/>
      <c r="O85" s="71"/>
    </row>
    <row r="86" ht="15.75" customHeight="1">
      <c r="C86" s="6"/>
      <c r="D86" s="6"/>
      <c r="L86" s="71"/>
      <c r="M86" s="71"/>
      <c r="N86" s="71"/>
      <c r="O86" s="71"/>
    </row>
    <row r="87" ht="15.75" customHeight="1">
      <c r="C87" s="6"/>
      <c r="D87" s="6"/>
      <c r="L87" s="71"/>
      <c r="M87" s="71"/>
      <c r="N87" s="71"/>
      <c r="O87" s="71"/>
    </row>
    <row r="88" ht="15.75" customHeight="1">
      <c r="C88" s="6"/>
      <c r="D88" s="6"/>
      <c r="L88" s="71"/>
      <c r="M88" s="71"/>
      <c r="N88" s="71"/>
      <c r="O88" s="71"/>
    </row>
    <row r="89" ht="15.75" customHeight="1">
      <c r="C89" s="6"/>
      <c r="D89" s="6"/>
      <c r="L89" s="71"/>
      <c r="M89" s="71"/>
      <c r="N89" s="71"/>
      <c r="O89" s="71"/>
    </row>
    <row r="90" ht="15.75" customHeight="1">
      <c r="C90" s="6"/>
      <c r="D90" s="6"/>
      <c r="L90" s="71"/>
      <c r="M90" s="71"/>
      <c r="N90" s="71"/>
      <c r="O90" s="71"/>
    </row>
    <row r="91" ht="15.75" customHeight="1">
      <c r="C91" s="6"/>
      <c r="D91" s="6"/>
      <c r="L91" s="71"/>
      <c r="M91" s="71"/>
      <c r="N91" s="71"/>
      <c r="O91" s="71"/>
    </row>
    <row r="92" ht="15.75" customHeight="1">
      <c r="C92" s="6"/>
      <c r="D92" s="6"/>
      <c r="L92" s="71"/>
      <c r="M92" s="71"/>
      <c r="N92" s="71"/>
      <c r="O92" s="71"/>
    </row>
    <row r="93" ht="15.75" customHeight="1">
      <c r="C93" s="6"/>
      <c r="D93" s="6"/>
      <c r="L93" s="71"/>
      <c r="M93" s="71"/>
      <c r="N93" s="71"/>
      <c r="O93" s="71"/>
    </row>
    <row r="94" ht="15.75" customHeight="1">
      <c r="C94" s="6"/>
      <c r="D94" s="6"/>
      <c r="L94" s="71"/>
      <c r="M94" s="71"/>
      <c r="N94" s="71"/>
      <c r="O94" s="71"/>
    </row>
    <row r="95" ht="15.75" customHeight="1">
      <c r="C95" s="6"/>
      <c r="D95" s="6"/>
      <c r="L95" s="71"/>
      <c r="M95" s="71"/>
      <c r="N95" s="71"/>
      <c r="O95" s="71"/>
    </row>
    <row r="96" ht="15.75" customHeight="1">
      <c r="C96" s="6"/>
      <c r="D96" s="6"/>
      <c r="L96" s="71"/>
      <c r="M96" s="71"/>
      <c r="N96" s="71"/>
      <c r="O96" s="71"/>
    </row>
    <row r="97" ht="15.75" customHeight="1">
      <c r="C97" s="6"/>
      <c r="D97" s="6"/>
      <c r="L97" s="71"/>
      <c r="M97" s="71"/>
      <c r="N97" s="71"/>
      <c r="O97" s="71"/>
    </row>
    <row r="98" ht="15.75" customHeight="1">
      <c r="C98" s="6"/>
      <c r="D98" s="6"/>
      <c r="L98" s="71"/>
      <c r="M98" s="71"/>
      <c r="N98" s="71"/>
      <c r="O98" s="71"/>
    </row>
    <row r="99" ht="15.75" customHeight="1">
      <c r="C99" s="6"/>
      <c r="D99" s="6"/>
      <c r="L99" s="71"/>
      <c r="M99" s="71"/>
      <c r="N99" s="71"/>
      <c r="O99" s="71"/>
    </row>
    <row r="100" ht="15.75" customHeight="1">
      <c r="C100" s="6"/>
      <c r="D100" s="6"/>
      <c r="L100" s="71"/>
      <c r="M100" s="71"/>
      <c r="N100" s="71"/>
      <c r="O100" s="71"/>
    </row>
    <row r="101" ht="15.75" customHeight="1">
      <c r="C101" s="6"/>
      <c r="D101" s="6"/>
      <c r="L101" s="71"/>
      <c r="M101" s="71"/>
      <c r="N101" s="71"/>
      <c r="O101" s="71"/>
    </row>
    <row r="102" ht="15.75" customHeight="1">
      <c r="C102" s="6"/>
      <c r="D102" s="6"/>
      <c r="L102" s="71"/>
      <c r="M102" s="71"/>
      <c r="N102" s="71"/>
      <c r="O102" s="71"/>
    </row>
    <row r="103" ht="15.75" customHeight="1">
      <c r="C103" s="6"/>
      <c r="D103" s="6"/>
      <c r="L103" s="71"/>
      <c r="M103" s="71"/>
      <c r="N103" s="71"/>
      <c r="O103" s="71"/>
    </row>
    <row r="104" ht="15.75" customHeight="1">
      <c r="C104" s="6"/>
      <c r="D104" s="6"/>
      <c r="L104" s="71"/>
      <c r="M104" s="71"/>
      <c r="N104" s="71"/>
      <c r="O104" s="71"/>
    </row>
    <row r="105" ht="15.75" customHeight="1">
      <c r="C105" s="6"/>
      <c r="D105" s="6"/>
      <c r="L105" s="71"/>
      <c r="M105" s="71"/>
      <c r="N105" s="71"/>
      <c r="O105" s="71"/>
    </row>
    <row r="106" ht="15.75" customHeight="1">
      <c r="C106" s="6"/>
      <c r="D106" s="6"/>
      <c r="L106" s="71"/>
      <c r="M106" s="71"/>
      <c r="N106" s="71"/>
      <c r="O106" s="71"/>
    </row>
    <row r="107" ht="15.75" customHeight="1">
      <c r="C107" s="6"/>
      <c r="D107" s="6"/>
      <c r="L107" s="71"/>
      <c r="M107" s="71"/>
      <c r="N107" s="71"/>
      <c r="O107" s="71"/>
    </row>
    <row r="108" ht="15.75" customHeight="1">
      <c r="C108" s="6"/>
      <c r="D108" s="6"/>
      <c r="L108" s="71"/>
      <c r="M108" s="71"/>
      <c r="N108" s="71"/>
      <c r="O108" s="71"/>
    </row>
    <row r="109" ht="15.75" customHeight="1">
      <c r="C109" s="6"/>
      <c r="D109" s="6"/>
      <c r="L109" s="71"/>
      <c r="M109" s="71"/>
      <c r="N109" s="71"/>
      <c r="O109" s="71"/>
    </row>
    <row r="110" ht="15.75" customHeight="1">
      <c r="C110" s="6"/>
      <c r="D110" s="6"/>
      <c r="L110" s="71"/>
      <c r="M110" s="71"/>
      <c r="N110" s="71"/>
      <c r="O110" s="71"/>
    </row>
    <row r="111" ht="15.75" customHeight="1">
      <c r="C111" s="6"/>
      <c r="D111" s="6"/>
      <c r="L111" s="71"/>
      <c r="M111" s="71"/>
      <c r="N111" s="71"/>
      <c r="O111" s="71"/>
    </row>
    <row r="112" ht="15.75" customHeight="1">
      <c r="C112" s="6"/>
      <c r="D112" s="6"/>
      <c r="L112" s="71"/>
      <c r="M112" s="71"/>
      <c r="N112" s="71"/>
      <c r="O112" s="71"/>
    </row>
    <row r="113" ht="15.75" customHeight="1">
      <c r="C113" s="6"/>
      <c r="D113" s="6"/>
      <c r="L113" s="71"/>
      <c r="M113" s="71"/>
      <c r="N113" s="71"/>
      <c r="O113" s="71"/>
    </row>
    <row r="114" ht="15.75" customHeight="1">
      <c r="C114" s="6"/>
      <c r="D114" s="6"/>
      <c r="L114" s="71"/>
      <c r="M114" s="71"/>
      <c r="N114" s="71"/>
      <c r="O114" s="71"/>
    </row>
    <row r="115" ht="15.75" customHeight="1">
      <c r="C115" s="6"/>
      <c r="D115" s="6"/>
      <c r="L115" s="71"/>
      <c r="M115" s="71"/>
      <c r="N115" s="71"/>
      <c r="O115" s="71"/>
    </row>
    <row r="116" ht="15.75" customHeight="1">
      <c r="C116" s="6"/>
      <c r="D116" s="6"/>
      <c r="L116" s="71"/>
      <c r="M116" s="71"/>
      <c r="N116" s="71"/>
      <c r="O116" s="71"/>
    </row>
    <row r="117" ht="15.75" customHeight="1">
      <c r="C117" s="6"/>
      <c r="D117" s="6"/>
      <c r="L117" s="71"/>
      <c r="M117" s="71"/>
      <c r="N117" s="71"/>
      <c r="O117" s="71"/>
    </row>
    <row r="118" ht="15.75" customHeight="1">
      <c r="C118" s="6"/>
      <c r="D118" s="6"/>
      <c r="L118" s="71"/>
      <c r="M118" s="71"/>
      <c r="N118" s="71"/>
      <c r="O118" s="71"/>
    </row>
    <row r="119" ht="15.75" customHeight="1">
      <c r="C119" s="6"/>
      <c r="D119" s="6"/>
      <c r="L119" s="71"/>
      <c r="M119" s="71"/>
      <c r="N119" s="71"/>
      <c r="O119" s="71"/>
    </row>
    <row r="120" ht="15.75" customHeight="1">
      <c r="C120" s="6"/>
      <c r="D120" s="6"/>
      <c r="L120" s="71"/>
      <c r="M120" s="71"/>
      <c r="N120" s="71"/>
      <c r="O120" s="71"/>
    </row>
    <row r="121" ht="15.75" customHeight="1">
      <c r="C121" s="6"/>
      <c r="D121" s="6"/>
      <c r="L121" s="71"/>
      <c r="M121" s="71"/>
      <c r="N121" s="71"/>
      <c r="O121" s="71"/>
    </row>
    <row r="122" ht="15.75" customHeight="1">
      <c r="C122" s="6"/>
      <c r="D122" s="6"/>
      <c r="L122" s="71"/>
      <c r="M122" s="71"/>
      <c r="N122" s="71"/>
      <c r="O122" s="71"/>
    </row>
    <row r="123" ht="15.75" customHeight="1">
      <c r="C123" s="6"/>
      <c r="D123" s="6"/>
      <c r="L123" s="71"/>
      <c r="M123" s="71"/>
      <c r="N123" s="71"/>
      <c r="O123" s="71"/>
    </row>
    <row r="124" ht="15.75" customHeight="1">
      <c r="C124" s="6"/>
      <c r="D124" s="6"/>
      <c r="L124" s="71"/>
      <c r="M124" s="71"/>
      <c r="N124" s="71"/>
      <c r="O124" s="71"/>
    </row>
    <row r="125" ht="15.75" customHeight="1">
      <c r="C125" s="6"/>
      <c r="D125" s="6"/>
      <c r="L125" s="71"/>
      <c r="M125" s="71"/>
      <c r="N125" s="71"/>
      <c r="O125" s="71"/>
    </row>
    <row r="126" ht="15.75" customHeight="1">
      <c r="C126" s="6"/>
      <c r="D126" s="6"/>
      <c r="L126" s="71"/>
      <c r="M126" s="71"/>
      <c r="N126" s="71"/>
      <c r="O126" s="71"/>
    </row>
    <row r="127" ht="15.75" customHeight="1">
      <c r="C127" s="6"/>
      <c r="D127" s="6"/>
      <c r="L127" s="71"/>
      <c r="M127" s="71"/>
      <c r="N127" s="71"/>
      <c r="O127" s="71"/>
    </row>
    <row r="128" ht="15.75" customHeight="1">
      <c r="C128" s="6"/>
      <c r="D128" s="6"/>
      <c r="L128" s="71"/>
      <c r="M128" s="71"/>
      <c r="N128" s="71"/>
      <c r="O128" s="71"/>
    </row>
    <row r="129" ht="15.75" customHeight="1">
      <c r="C129" s="6"/>
      <c r="D129" s="6"/>
      <c r="L129" s="71"/>
      <c r="M129" s="71"/>
      <c r="N129" s="71"/>
      <c r="O129" s="71"/>
    </row>
    <row r="130" ht="15.75" customHeight="1">
      <c r="C130" s="6"/>
      <c r="D130" s="6"/>
      <c r="L130" s="71"/>
      <c r="M130" s="71"/>
      <c r="N130" s="71"/>
      <c r="O130" s="71"/>
    </row>
    <row r="131" ht="15.75" customHeight="1">
      <c r="C131" s="6"/>
      <c r="D131" s="6"/>
      <c r="L131" s="71"/>
      <c r="M131" s="71"/>
      <c r="N131" s="71"/>
      <c r="O131" s="71"/>
    </row>
    <row r="132" ht="15.75" customHeight="1">
      <c r="C132" s="6"/>
      <c r="D132" s="6"/>
      <c r="L132" s="71"/>
      <c r="M132" s="71"/>
      <c r="N132" s="71"/>
      <c r="O132" s="71"/>
    </row>
    <row r="133" ht="15.75" customHeight="1">
      <c r="C133" s="6"/>
      <c r="D133" s="6"/>
      <c r="L133" s="71"/>
      <c r="M133" s="71"/>
      <c r="N133" s="71"/>
      <c r="O133" s="71"/>
    </row>
    <row r="134" ht="15.75" customHeight="1">
      <c r="C134" s="6"/>
      <c r="D134" s="6"/>
      <c r="L134" s="71"/>
      <c r="M134" s="71"/>
      <c r="N134" s="71"/>
      <c r="O134" s="71"/>
    </row>
    <row r="135" ht="15.75" customHeight="1">
      <c r="C135" s="6"/>
      <c r="D135" s="6"/>
      <c r="L135" s="71"/>
      <c r="M135" s="71"/>
      <c r="N135" s="71"/>
      <c r="O135" s="71"/>
    </row>
    <row r="136" ht="15.75" customHeight="1">
      <c r="C136" s="6"/>
      <c r="D136" s="6"/>
      <c r="L136" s="71"/>
      <c r="M136" s="71"/>
      <c r="N136" s="71"/>
      <c r="O136" s="71"/>
    </row>
    <row r="137" ht="15.75" customHeight="1">
      <c r="C137" s="6"/>
      <c r="D137" s="6"/>
      <c r="L137" s="71"/>
      <c r="M137" s="71"/>
      <c r="N137" s="71"/>
      <c r="O137" s="71"/>
    </row>
    <row r="138" ht="15.75" customHeight="1">
      <c r="C138" s="6"/>
      <c r="D138" s="6"/>
      <c r="L138" s="71"/>
      <c r="M138" s="71"/>
      <c r="N138" s="71"/>
      <c r="O138" s="71"/>
    </row>
    <row r="139" ht="15.75" customHeight="1">
      <c r="C139" s="6"/>
      <c r="D139" s="6"/>
      <c r="L139" s="71"/>
      <c r="M139" s="71"/>
      <c r="N139" s="71"/>
      <c r="O139" s="71"/>
    </row>
    <row r="140" ht="15.75" customHeight="1">
      <c r="C140" s="6"/>
      <c r="D140" s="6"/>
      <c r="L140" s="71"/>
      <c r="M140" s="71"/>
      <c r="N140" s="71"/>
      <c r="O140" s="71"/>
    </row>
    <row r="141" ht="15.75" customHeight="1">
      <c r="C141" s="6"/>
      <c r="D141" s="6"/>
      <c r="L141" s="71"/>
      <c r="M141" s="71"/>
      <c r="N141" s="71"/>
      <c r="O141" s="71"/>
    </row>
    <row r="142" ht="15.75" customHeight="1">
      <c r="C142" s="6"/>
      <c r="D142" s="6"/>
      <c r="L142" s="71"/>
      <c r="M142" s="71"/>
      <c r="N142" s="71"/>
      <c r="O142" s="71"/>
    </row>
    <row r="143" ht="15.75" customHeight="1">
      <c r="C143" s="6"/>
      <c r="D143" s="6"/>
      <c r="L143" s="71"/>
      <c r="M143" s="71"/>
      <c r="N143" s="71"/>
      <c r="O143" s="71"/>
    </row>
    <row r="144" ht="15.75" customHeight="1">
      <c r="C144" s="6"/>
      <c r="D144" s="6"/>
      <c r="L144" s="71"/>
      <c r="M144" s="71"/>
      <c r="N144" s="71"/>
      <c r="O144" s="71"/>
    </row>
    <row r="145" ht="15.75" customHeight="1">
      <c r="C145" s="6"/>
      <c r="D145" s="6"/>
      <c r="L145" s="71"/>
      <c r="M145" s="71"/>
      <c r="N145" s="71"/>
      <c r="O145" s="71"/>
    </row>
    <row r="146" ht="15.75" customHeight="1">
      <c r="C146" s="6"/>
      <c r="D146" s="6"/>
      <c r="L146" s="71"/>
      <c r="M146" s="71"/>
      <c r="N146" s="71"/>
      <c r="O146" s="71"/>
    </row>
    <row r="147" ht="15.75" customHeight="1">
      <c r="C147" s="6"/>
      <c r="D147" s="6"/>
      <c r="L147" s="71"/>
      <c r="M147" s="71"/>
      <c r="N147" s="71"/>
      <c r="O147" s="71"/>
    </row>
    <row r="148" ht="15.75" customHeight="1">
      <c r="C148" s="6"/>
      <c r="D148" s="6"/>
      <c r="L148" s="71"/>
      <c r="M148" s="71"/>
      <c r="N148" s="71"/>
      <c r="O148" s="71"/>
    </row>
    <row r="149" ht="15.75" customHeight="1">
      <c r="C149" s="6"/>
      <c r="D149" s="6"/>
      <c r="L149" s="71"/>
      <c r="M149" s="71"/>
      <c r="N149" s="71"/>
      <c r="O149" s="71"/>
    </row>
    <row r="150" ht="15.75" customHeight="1">
      <c r="C150" s="6"/>
      <c r="D150" s="6"/>
      <c r="L150" s="71"/>
      <c r="M150" s="71"/>
      <c r="N150" s="71"/>
      <c r="O150" s="71"/>
    </row>
    <row r="151" ht="15.75" customHeight="1">
      <c r="C151" s="6"/>
      <c r="D151" s="6"/>
      <c r="L151" s="71"/>
      <c r="M151" s="71"/>
      <c r="N151" s="71"/>
      <c r="O151" s="71"/>
    </row>
    <row r="152" ht="15.75" customHeight="1">
      <c r="C152" s="6"/>
      <c r="D152" s="6"/>
      <c r="L152" s="71"/>
      <c r="M152" s="71"/>
      <c r="N152" s="71"/>
      <c r="O152" s="71"/>
    </row>
    <row r="153" ht="15.75" customHeight="1">
      <c r="C153" s="6"/>
      <c r="D153" s="6"/>
      <c r="L153" s="71"/>
      <c r="M153" s="71"/>
      <c r="N153" s="71"/>
      <c r="O153" s="71"/>
    </row>
    <row r="154" ht="15.75" customHeight="1">
      <c r="C154" s="6"/>
      <c r="D154" s="6"/>
      <c r="L154" s="71"/>
      <c r="M154" s="71"/>
      <c r="N154" s="71"/>
      <c r="O154" s="71"/>
    </row>
    <row r="155" ht="15.75" customHeight="1">
      <c r="C155" s="6"/>
      <c r="D155" s="6"/>
      <c r="L155" s="71"/>
      <c r="M155" s="71"/>
      <c r="N155" s="71"/>
      <c r="O155" s="71"/>
    </row>
    <row r="156" ht="15.75" customHeight="1">
      <c r="C156" s="6"/>
      <c r="D156" s="6"/>
      <c r="L156" s="71"/>
      <c r="M156" s="71"/>
      <c r="N156" s="71"/>
      <c r="O156" s="71"/>
    </row>
    <row r="157" ht="15.75" customHeight="1">
      <c r="C157" s="6"/>
      <c r="D157" s="6"/>
      <c r="L157" s="71"/>
      <c r="M157" s="71"/>
      <c r="N157" s="71"/>
      <c r="O157" s="71"/>
    </row>
    <row r="158" ht="15.75" customHeight="1">
      <c r="C158" s="6"/>
      <c r="D158" s="6"/>
      <c r="L158" s="71"/>
      <c r="M158" s="71"/>
      <c r="N158" s="71"/>
      <c r="O158" s="71"/>
    </row>
    <row r="159" ht="15.75" customHeight="1">
      <c r="C159" s="6"/>
      <c r="D159" s="6"/>
      <c r="L159" s="71"/>
      <c r="M159" s="71"/>
      <c r="N159" s="71"/>
      <c r="O159" s="71"/>
    </row>
    <row r="160" ht="15.75" customHeight="1">
      <c r="C160" s="6"/>
      <c r="D160" s="6"/>
      <c r="L160" s="71"/>
      <c r="M160" s="71"/>
      <c r="N160" s="71"/>
      <c r="O160" s="71"/>
    </row>
    <row r="161" ht="15.75" customHeight="1">
      <c r="C161" s="6"/>
      <c r="D161" s="6"/>
      <c r="L161" s="71"/>
      <c r="M161" s="71"/>
      <c r="N161" s="71"/>
      <c r="O161" s="71"/>
    </row>
    <row r="162" ht="15.75" customHeight="1">
      <c r="C162" s="6"/>
      <c r="D162" s="6"/>
      <c r="L162" s="71"/>
      <c r="M162" s="71"/>
      <c r="N162" s="71"/>
      <c r="O162" s="71"/>
    </row>
    <row r="163" ht="15.75" customHeight="1">
      <c r="C163" s="6"/>
      <c r="D163" s="6"/>
      <c r="L163" s="71"/>
      <c r="M163" s="71"/>
      <c r="N163" s="71"/>
      <c r="O163" s="71"/>
    </row>
    <row r="164" ht="15.75" customHeight="1">
      <c r="C164" s="6"/>
      <c r="D164" s="6"/>
      <c r="L164" s="71"/>
      <c r="M164" s="71"/>
      <c r="N164" s="71"/>
      <c r="O164" s="71"/>
    </row>
    <row r="165" ht="15.75" customHeight="1">
      <c r="C165" s="6"/>
      <c r="D165" s="6"/>
      <c r="L165" s="71"/>
      <c r="M165" s="71"/>
      <c r="N165" s="71"/>
      <c r="O165" s="71"/>
    </row>
    <row r="166" ht="15.75" customHeight="1">
      <c r="C166" s="6"/>
      <c r="D166" s="6"/>
      <c r="L166" s="71"/>
      <c r="M166" s="71"/>
      <c r="N166" s="71"/>
      <c r="O166" s="71"/>
    </row>
    <row r="167" ht="15.75" customHeight="1">
      <c r="C167" s="6"/>
      <c r="D167" s="6"/>
      <c r="L167" s="71"/>
      <c r="M167" s="71"/>
      <c r="N167" s="71"/>
      <c r="O167" s="71"/>
    </row>
    <row r="168" ht="15.75" customHeight="1">
      <c r="C168" s="6"/>
      <c r="D168" s="6"/>
      <c r="L168" s="71"/>
      <c r="M168" s="71"/>
      <c r="N168" s="71"/>
      <c r="O168" s="71"/>
    </row>
    <row r="169" ht="15.75" customHeight="1">
      <c r="C169" s="6"/>
      <c r="D169" s="6"/>
      <c r="L169" s="71"/>
      <c r="M169" s="71"/>
      <c r="N169" s="71"/>
      <c r="O169" s="71"/>
    </row>
    <row r="170" ht="15.75" customHeight="1">
      <c r="C170" s="6"/>
      <c r="D170" s="6"/>
      <c r="L170" s="71"/>
      <c r="M170" s="71"/>
      <c r="N170" s="71"/>
      <c r="O170" s="71"/>
    </row>
    <row r="171" ht="15.75" customHeight="1">
      <c r="C171" s="6"/>
      <c r="D171" s="6"/>
      <c r="L171" s="71"/>
      <c r="M171" s="71"/>
      <c r="N171" s="71"/>
      <c r="O171" s="71"/>
    </row>
    <row r="172" ht="15.75" customHeight="1">
      <c r="C172" s="6"/>
      <c r="D172" s="6"/>
      <c r="L172" s="71"/>
      <c r="M172" s="71"/>
      <c r="N172" s="71"/>
      <c r="O172" s="71"/>
    </row>
    <row r="173" ht="15.75" customHeight="1">
      <c r="C173" s="6"/>
      <c r="D173" s="6"/>
      <c r="L173" s="71"/>
      <c r="M173" s="71"/>
      <c r="N173" s="71"/>
      <c r="O173" s="71"/>
    </row>
    <row r="174" ht="15.75" customHeight="1">
      <c r="C174" s="6"/>
      <c r="D174" s="6"/>
      <c r="L174" s="71"/>
      <c r="M174" s="71"/>
      <c r="N174" s="71"/>
      <c r="O174" s="71"/>
    </row>
    <row r="175" ht="15.75" customHeight="1">
      <c r="C175" s="6"/>
      <c r="D175" s="6"/>
      <c r="L175" s="71"/>
      <c r="M175" s="71"/>
      <c r="N175" s="71"/>
      <c r="O175" s="71"/>
    </row>
    <row r="176" ht="15.75" customHeight="1">
      <c r="C176" s="6"/>
      <c r="D176" s="6"/>
      <c r="L176" s="71"/>
      <c r="M176" s="71"/>
      <c r="N176" s="71"/>
      <c r="O176" s="71"/>
    </row>
    <row r="177" ht="15.75" customHeight="1">
      <c r="C177" s="6"/>
      <c r="D177" s="6"/>
      <c r="L177" s="71"/>
      <c r="M177" s="71"/>
      <c r="N177" s="71"/>
      <c r="O177" s="71"/>
    </row>
    <row r="178" ht="15.75" customHeight="1">
      <c r="C178" s="6"/>
      <c r="D178" s="6"/>
      <c r="L178" s="71"/>
      <c r="M178" s="71"/>
      <c r="N178" s="71"/>
      <c r="O178" s="71"/>
    </row>
    <row r="179" ht="15.75" customHeight="1">
      <c r="C179" s="6"/>
      <c r="D179" s="6"/>
      <c r="L179" s="71"/>
      <c r="M179" s="71"/>
      <c r="N179" s="71"/>
      <c r="O179" s="71"/>
    </row>
    <row r="180" ht="15.75" customHeight="1">
      <c r="C180" s="6"/>
      <c r="D180" s="6"/>
      <c r="L180" s="71"/>
      <c r="M180" s="71"/>
      <c r="N180" s="71"/>
      <c r="O180" s="71"/>
    </row>
    <row r="181" ht="15.75" customHeight="1">
      <c r="C181" s="6"/>
      <c r="D181" s="6"/>
      <c r="L181" s="71"/>
      <c r="M181" s="71"/>
      <c r="N181" s="71"/>
      <c r="O181" s="71"/>
    </row>
    <row r="182" ht="15.75" customHeight="1">
      <c r="C182" s="6"/>
      <c r="D182" s="6"/>
      <c r="L182" s="71"/>
      <c r="M182" s="71"/>
      <c r="N182" s="71"/>
      <c r="O182" s="71"/>
    </row>
    <row r="183" ht="15.75" customHeight="1">
      <c r="C183" s="6"/>
      <c r="D183" s="6"/>
      <c r="L183" s="71"/>
      <c r="M183" s="71"/>
      <c r="N183" s="71"/>
      <c r="O183" s="71"/>
    </row>
    <row r="184" ht="15.75" customHeight="1">
      <c r="C184" s="6"/>
      <c r="D184" s="6"/>
      <c r="L184" s="71"/>
      <c r="M184" s="71"/>
      <c r="N184" s="71"/>
      <c r="O184" s="71"/>
    </row>
    <row r="185" ht="15.75" customHeight="1">
      <c r="C185" s="6"/>
      <c r="D185" s="6"/>
      <c r="L185" s="71"/>
      <c r="M185" s="71"/>
      <c r="N185" s="71"/>
      <c r="O185" s="71"/>
    </row>
    <row r="186" ht="15.75" customHeight="1">
      <c r="C186" s="6"/>
      <c r="D186" s="6"/>
      <c r="L186" s="71"/>
      <c r="M186" s="71"/>
      <c r="N186" s="71"/>
      <c r="O186" s="71"/>
    </row>
    <row r="187" ht="15.75" customHeight="1">
      <c r="C187" s="6"/>
      <c r="D187" s="6"/>
      <c r="L187" s="71"/>
      <c r="M187" s="71"/>
      <c r="N187" s="71"/>
      <c r="O187" s="71"/>
    </row>
    <row r="188" ht="15.75" customHeight="1">
      <c r="C188" s="6"/>
      <c r="D188" s="6"/>
      <c r="L188" s="71"/>
      <c r="M188" s="71"/>
      <c r="N188" s="71"/>
      <c r="O188" s="71"/>
    </row>
    <row r="189" ht="15.75" customHeight="1">
      <c r="C189" s="6"/>
      <c r="D189" s="6"/>
      <c r="L189" s="71"/>
      <c r="M189" s="71"/>
      <c r="N189" s="71"/>
      <c r="O189" s="71"/>
    </row>
    <row r="190" ht="15.75" customHeight="1">
      <c r="C190" s="6"/>
      <c r="D190" s="6"/>
      <c r="L190" s="71"/>
      <c r="M190" s="71"/>
      <c r="N190" s="71"/>
      <c r="O190" s="71"/>
    </row>
    <row r="191" ht="15.75" customHeight="1">
      <c r="C191" s="6"/>
      <c r="D191" s="6"/>
      <c r="L191" s="71"/>
      <c r="M191" s="71"/>
      <c r="N191" s="71"/>
      <c r="O191" s="71"/>
    </row>
    <row r="192" ht="15.75" customHeight="1">
      <c r="C192" s="6"/>
      <c r="D192" s="6"/>
      <c r="L192" s="71"/>
      <c r="M192" s="71"/>
      <c r="N192" s="71"/>
      <c r="O192" s="71"/>
    </row>
    <row r="193" ht="15.75" customHeight="1">
      <c r="C193" s="6"/>
      <c r="D193" s="6"/>
      <c r="L193" s="71"/>
      <c r="M193" s="71"/>
      <c r="N193" s="71"/>
      <c r="O193" s="71"/>
    </row>
    <row r="194" ht="15.75" customHeight="1">
      <c r="C194" s="6"/>
      <c r="D194" s="6"/>
      <c r="L194" s="71"/>
      <c r="M194" s="71"/>
      <c r="N194" s="71"/>
      <c r="O194" s="71"/>
    </row>
    <row r="195" ht="15.75" customHeight="1">
      <c r="C195" s="6"/>
      <c r="D195" s="6"/>
      <c r="L195" s="71"/>
      <c r="M195" s="71"/>
      <c r="N195" s="71"/>
      <c r="O195" s="71"/>
    </row>
    <row r="196" ht="15.75" customHeight="1">
      <c r="C196" s="6"/>
      <c r="D196" s="6"/>
      <c r="L196" s="71"/>
      <c r="M196" s="71"/>
      <c r="N196" s="71"/>
      <c r="O196" s="71"/>
    </row>
    <row r="197" ht="15.75" customHeight="1">
      <c r="C197" s="6"/>
      <c r="D197" s="6"/>
      <c r="L197" s="71"/>
      <c r="M197" s="71"/>
      <c r="N197" s="71"/>
      <c r="O197" s="71"/>
    </row>
    <row r="198" ht="15.75" customHeight="1">
      <c r="C198" s="6"/>
      <c r="D198" s="6"/>
      <c r="L198" s="71"/>
      <c r="M198" s="71"/>
      <c r="N198" s="71"/>
      <c r="O198" s="71"/>
    </row>
    <row r="199" ht="15.75" customHeight="1">
      <c r="C199" s="6"/>
      <c r="D199" s="6"/>
      <c r="L199" s="71"/>
      <c r="M199" s="71"/>
      <c r="N199" s="71"/>
      <c r="O199" s="71"/>
    </row>
    <row r="200" ht="15.75" customHeight="1">
      <c r="C200" s="6"/>
      <c r="D200" s="6"/>
      <c r="L200" s="71"/>
      <c r="M200" s="71"/>
      <c r="N200" s="71"/>
      <c r="O200" s="71"/>
    </row>
    <row r="201" ht="15.75" customHeight="1">
      <c r="C201" s="6"/>
      <c r="D201" s="6"/>
      <c r="L201" s="71"/>
      <c r="M201" s="71"/>
      <c r="N201" s="71"/>
      <c r="O201" s="71"/>
    </row>
    <row r="202" ht="15.75" customHeight="1">
      <c r="C202" s="6"/>
      <c r="D202" s="6"/>
      <c r="L202" s="71"/>
      <c r="M202" s="71"/>
      <c r="N202" s="71"/>
      <c r="O202" s="71"/>
    </row>
    <row r="203" ht="15.75" customHeight="1">
      <c r="C203" s="6"/>
      <c r="D203" s="6"/>
      <c r="L203" s="71"/>
      <c r="M203" s="71"/>
      <c r="N203" s="71"/>
      <c r="O203" s="71"/>
    </row>
    <row r="204" ht="15.75" customHeight="1">
      <c r="C204" s="6"/>
      <c r="D204" s="6"/>
      <c r="L204" s="71"/>
      <c r="M204" s="71"/>
      <c r="N204" s="71"/>
      <c r="O204" s="71"/>
    </row>
    <row r="205" ht="15.75" customHeight="1">
      <c r="C205" s="6"/>
      <c r="D205" s="6"/>
      <c r="L205" s="71"/>
      <c r="M205" s="71"/>
      <c r="N205" s="71"/>
      <c r="O205" s="71"/>
    </row>
    <row r="206" ht="15.75" customHeight="1">
      <c r="C206" s="6"/>
      <c r="D206" s="6"/>
      <c r="L206" s="71"/>
      <c r="M206" s="71"/>
      <c r="N206" s="71"/>
      <c r="O206" s="71"/>
    </row>
    <row r="207" ht="15.75" customHeight="1">
      <c r="C207" s="6"/>
      <c r="D207" s="6"/>
      <c r="L207" s="71"/>
      <c r="M207" s="71"/>
      <c r="N207" s="71"/>
      <c r="O207" s="71"/>
    </row>
    <row r="208" ht="15.75" customHeight="1">
      <c r="C208" s="6"/>
      <c r="D208" s="6"/>
      <c r="L208" s="71"/>
      <c r="M208" s="71"/>
      <c r="N208" s="71"/>
      <c r="O208" s="71"/>
    </row>
    <row r="209" ht="15.75" customHeight="1">
      <c r="C209" s="6"/>
      <c r="D209" s="6"/>
      <c r="L209" s="71"/>
      <c r="M209" s="71"/>
      <c r="N209" s="71"/>
      <c r="O209" s="71"/>
    </row>
    <row r="210" ht="15.75" customHeight="1">
      <c r="C210" s="6"/>
      <c r="D210" s="6"/>
      <c r="L210" s="71"/>
      <c r="M210" s="71"/>
      <c r="N210" s="71"/>
      <c r="O210" s="71"/>
    </row>
    <row r="211" ht="15.75" customHeight="1">
      <c r="C211" s="6"/>
      <c r="D211" s="6"/>
      <c r="L211" s="71"/>
      <c r="M211" s="71"/>
      <c r="N211" s="71"/>
      <c r="O211" s="71"/>
    </row>
    <row r="212" ht="15.75" customHeight="1">
      <c r="C212" s="6"/>
      <c r="D212" s="6"/>
      <c r="L212" s="71"/>
      <c r="M212" s="71"/>
      <c r="N212" s="71"/>
      <c r="O212" s="71"/>
    </row>
    <row r="213" ht="15.75" customHeight="1">
      <c r="C213" s="6"/>
      <c r="D213" s="6"/>
      <c r="L213" s="71"/>
      <c r="M213" s="71"/>
      <c r="N213" s="71"/>
      <c r="O213" s="71"/>
    </row>
    <row r="214" ht="15.75" customHeight="1">
      <c r="C214" s="6"/>
      <c r="D214" s="6"/>
      <c r="L214" s="71"/>
      <c r="M214" s="71"/>
      <c r="N214" s="71"/>
      <c r="O214" s="71"/>
    </row>
    <row r="215" ht="15.75" customHeight="1">
      <c r="C215" s="6"/>
      <c r="D215" s="6"/>
      <c r="L215" s="71"/>
      <c r="M215" s="71"/>
      <c r="N215" s="71"/>
      <c r="O215" s="71"/>
    </row>
    <row r="216" ht="15.75" customHeight="1">
      <c r="C216" s="6"/>
      <c r="D216" s="6"/>
      <c r="L216" s="71"/>
      <c r="M216" s="71"/>
      <c r="N216" s="71"/>
      <c r="O216" s="71"/>
    </row>
    <row r="217" ht="15.75" customHeight="1">
      <c r="C217" s="6"/>
      <c r="D217" s="6"/>
      <c r="L217" s="71"/>
      <c r="M217" s="71"/>
      <c r="N217" s="71"/>
      <c r="O217" s="71"/>
    </row>
    <row r="218" ht="15.75" customHeight="1">
      <c r="C218" s="6"/>
      <c r="D218" s="6"/>
      <c r="L218" s="71"/>
      <c r="M218" s="71"/>
      <c r="N218" s="71"/>
      <c r="O218" s="71"/>
    </row>
    <row r="219" ht="15.75" customHeight="1">
      <c r="C219" s="6"/>
      <c r="D219" s="6"/>
      <c r="L219" s="71"/>
      <c r="M219" s="71"/>
      <c r="N219" s="71"/>
      <c r="O219" s="71"/>
    </row>
    <row r="220" ht="15.75" customHeight="1">
      <c r="C220" s="6"/>
      <c r="D220" s="6"/>
      <c r="L220" s="71"/>
      <c r="M220" s="71"/>
      <c r="N220" s="71"/>
      <c r="O220" s="71"/>
    </row>
    <row r="221" ht="15.75" customHeight="1">
      <c r="C221" s="6"/>
      <c r="D221" s="6"/>
      <c r="L221" s="71"/>
      <c r="M221" s="71"/>
      <c r="N221" s="71"/>
      <c r="O221" s="71"/>
    </row>
    <row r="222" ht="15.75" customHeight="1">
      <c r="C222" s="6"/>
      <c r="D222" s="6"/>
      <c r="L222" s="71"/>
      <c r="M222" s="71"/>
      <c r="N222" s="71"/>
      <c r="O222" s="71"/>
    </row>
    <row r="223" ht="15.75" customHeight="1">
      <c r="C223" s="6"/>
      <c r="D223" s="6"/>
      <c r="L223" s="71"/>
      <c r="M223" s="71"/>
      <c r="N223" s="71"/>
      <c r="O223" s="71"/>
    </row>
    <row r="224" ht="15.75" customHeight="1">
      <c r="C224" s="6"/>
      <c r="D224" s="6"/>
      <c r="L224" s="71"/>
      <c r="M224" s="71"/>
      <c r="N224" s="71"/>
      <c r="O224" s="71"/>
    </row>
    <row r="225" ht="15.75" customHeight="1">
      <c r="C225" s="6"/>
      <c r="D225" s="6"/>
      <c r="L225" s="71"/>
      <c r="M225" s="71"/>
      <c r="N225" s="71"/>
      <c r="O225" s="71"/>
    </row>
    <row r="226" ht="15.75" customHeight="1">
      <c r="C226" s="6"/>
      <c r="D226" s="6"/>
      <c r="L226" s="71"/>
      <c r="M226" s="71"/>
      <c r="N226" s="71"/>
      <c r="O226" s="71"/>
    </row>
    <row r="227" ht="15.75" customHeight="1">
      <c r="C227" s="6"/>
      <c r="D227" s="6"/>
      <c r="L227" s="71"/>
      <c r="M227" s="71"/>
      <c r="N227" s="71"/>
      <c r="O227" s="71"/>
    </row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">
    <mergeCell ref="A1:C1"/>
    <mergeCell ref="A2:C2"/>
  </mergeCells>
  <printOptions gridLines="1"/>
  <pageMargins bottom="0.75" footer="0.0" header="0.0" left="0.7" right="0.7" top="0.75"/>
  <pageSetup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6.57"/>
    <col customWidth="1" min="2" max="2" width="17.43"/>
    <col customWidth="1" min="3" max="4" width="9.14"/>
    <col customWidth="1" min="5" max="5" width="7.29"/>
    <col customWidth="1" min="6" max="6" width="6.57"/>
    <col customWidth="1" min="7" max="7" width="6.43"/>
    <col customWidth="1" min="8" max="8" width="6.57"/>
    <col customWidth="1" min="9" max="9" width="9.57"/>
    <col customWidth="1" min="10" max="10" width="10.0"/>
    <col customWidth="1" min="11" max="11" width="8.14"/>
    <col customWidth="1" min="12" max="15" width="11.43"/>
    <col customWidth="1" min="16" max="20" width="8.57"/>
    <col customWidth="1" min="21" max="21" width="14.0"/>
    <col customWidth="1" min="22" max="24" width="7.57"/>
  </cols>
  <sheetData>
    <row r="1" ht="15.0" customHeight="1">
      <c r="A1" s="52" t="s">
        <v>93</v>
      </c>
      <c r="D1" s="6"/>
      <c r="L1" s="71"/>
      <c r="M1" s="71"/>
      <c r="N1" s="71"/>
      <c r="O1" s="71"/>
    </row>
    <row r="2" ht="15.0" customHeight="1">
      <c r="A2" s="11" t="s">
        <v>29</v>
      </c>
      <c r="D2" s="6"/>
      <c r="L2" s="71"/>
      <c r="M2" s="71"/>
      <c r="N2" s="71"/>
      <c r="O2" s="71"/>
    </row>
    <row r="3">
      <c r="A3" s="16"/>
      <c r="B3" s="12" t="s">
        <v>30</v>
      </c>
      <c r="C3" s="13" t="s">
        <v>31</v>
      </c>
      <c r="D3" s="14" t="s">
        <v>73</v>
      </c>
      <c r="E3" s="15" t="s">
        <v>33</v>
      </c>
      <c r="F3" s="16" t="s">
        <v>34</v>
      </c>
      <c r="G3" s="16" t="s">
        <v>35</v>
      </c>
      <c r="H3" s="16" t="s">
        <v>36</v>
      </c>
      <c r="I3" s="12" t="s">
        <v>94</v>
      </c>
      <c r="J3" s="12" t="s">
        <v>38</v>
      </c>
      <c r="K3" s="12" t="s">
        <v>62</v>
      </c>
      <c r="L3" s="72" t="s">
        <v>40</v>
      </c>
      <c r="M3" s="72" t="s">
        <v>84</v>
      </c>
      <c r="N3" s="72" t="s">
        <v>85</v>
      </c>
      <c r="O3" s="72" t="s">
        <v>86</v>
      </c>
      <c r="P3" s="66" t="s">
        <v>87</v>
      </c>
      <c r="Q3" s="38" t="s">
        <v>88</v>
      </c>
      <c r="S3" s="12" t="s">
        <v>89</v>
      </c>
      <c r="U3" s="53" t="s">
        <v>90</v>
      </c>
      <c r="V3" s="12" t="s">
        <v>82</v>
      </c>
      <c r="W3" s="12" t="s">
        <v>81</v>
      </c>
      <c r="X3" s="16" t="s">
        <v>80</v>
      </c>
    </row>
    <row r="4">
      <c r="A4" s="21"/>
      <c r="B4" s="18" t="s">
        <v>42</v>
      </c>
      <c r="C4" s="19" t="s">
        <v>43</v>
      </c>
      <c r="D4" s="20">
        <v>1.0</v>
      </c>
      <c r="E4" s="93">
        <v>12.0</v>
      </c>
      <c r="F4" s="93">
        <v>5.0</v>
      </c>
      <c r="G4" s="93">
        <v>8.0</v>
      </c>
      <c r="H4" s="93">
        <v>11.0</v>
      </c>
      <c r="I4" s="21">
        <v>50.0</v>
      </c>
      <c r="J4" s="21">
        <v>20.0</v>
      </c>
      <c r="K4" s="22">
        <f t="shared" ref="K4:K27" si="1">(AVERAGE(E4:H4)/(I4))*1000</f>
        <v>180</v>
      </c>
      <c r="L4" s="63">
        <f t="shared" ref="L4:L27" si="2">K4*J4</f>
        <v>3600</v>
      </c>
      <c r="M4" s="63">
        <f t="shared" ref="M4:M9" si="3">K4*(500/1000)</f>
        <v>90</v>
      </c>
      <c r="N4" s="63"/>
      <c r="O4" s="63">
        <f t="shared" ref="O4:O19" si="4">(K4*J4)-SUM(E4:H4)-M4-N4</f>
        <v>3474</v>
      </c>
      <c r="P4" s="63">
        <f t="shared" ref="P4:P27" si="5">(15000)-SUM(E4:H4)-(M4)-N4</f>
        <v>14874</v>
      </c>
      <c r="Q4" s="76">
        <f t="shared" ref="Q4:Q27" si="6">O4/P4</f>
        <v>0.2335619201</v>
      </c>
      <c r="R4" s="77"/>
      <c r="S4" s="77">
        <f t="shared" ref="S4:S27" si="7">(100/$K4)*1000</f>
        <v>555.5555556</v>
      </c>
      <c r="T4" s="77"/>
      <c r="U4" s="78">
        <f t="shared" ref="U4:U27" si="8">O4/1000</f>
        <v>3.474</v>
      </c>
      <c r="V4" s="75"/>
      <c r="W4" s="74"/>
      <c r="X4" s="73"/>
    </row>
    <row r="5">
      <c r="B5" s="18" t="s">
        <v>42</v>
      </c>
      <c r="C5" s="6" t="s">
        <v>44</v>
      </c>
      <c r="D5" s="20">
        <v>2.0</v>
      </c>
      <c r="E5" s="94">
        <v>7.0</v>
      </c>
      <c r="F5" s="94">
        <v>9.0</v>
      </c>
      <c r="G5" s="94">
        <v>9.0</v>
      </c>
      <c r="H5" s="94">
        <v>12.0</v>
      </c>
      <c r="I5" s="21">
        <v>50.0</v>
      </c>
      <c r="J5" s="21">
        <v>20.0</v>
      </c>
      <c r="K5" s="22">
        <f t="shared" si="1"/>
        <v>185</v>
      </c>
      <c r="L5" s="63">
        <f t="shared" si="2"/>
        <v>3700</v>
      </c>
      <c r="M5" s="63">
        <f t="shared" si="3"/>
        <v>92.5</v>
      </c>
      <c r="N5" s="63"/>
      <c r="O5" s="63">
        <f t="shared" si="4"/>
        <v>3570.5</v>
      </c>
      <c r="P5" s="63">
        <f t="shared" si="5"/>
        <v>14870.5</v>
      </c>
      <c r="Q5" s="76">
        <f t="shared" si="6"/>
        <v>0.2401062506</v>
      </c>
      <c r="S5" s="33">
        <f t="shared" si="7"/>
        <v>540.5405405</v>
      </c>
      <c r="U5" s="71">
        <f t="shared" si="8"/>
        <v>3.5705</v>
      </c>
      <c r="V5" s="75"/>
      <c r="W5" s="74"/>
      <c r="X5" s="79"/>
    </row>
    <row r="6">
      <c r="B6" s="18" t="s">
        <v>42</v>
      </c>
      <c r="C6" s="19" t="s">
        <v>45</v>
      </c>
      <c r="D6" s="20">
        <v>3.0</v>
      </c>
      <c r="E6" s="94">
        <v>7.0</v>
      </c>
      <c r="F6" s="94">
        <v>3.0</v>
      </c>
      <c r="G6" s="94">
        <v>5.0</v>
      </c>
      <c r="H6" s="94">
        <v>0.0</v>
      </c>
      <c r="I6" s="21">
        <v>50.0</v>
      </c>
      <c r="J6" s="21">
        <v>20.0</v>
      </c>
      <c r="K6" s="22">
        <f t="shared" si="1"/>
        <v>75</v>
      </c>
      <c r="L6" s="63">
        <f t="shared" si="2"/>
        <v>1500</v>
      </c>
      <c r="M6" s="80">
        <f t="shared" si="3"/>
        <v>37.5</v>
      </c>
      <c r="N6" s="80"/>
      <c r="O6" s="80">
        <f t="shared" si="4"/>
        <v>1447.5</v>
      </c>
      <c r="P6" s="80">
        <f t="shared" si="5"/>
        <v>14947.5</v>
      </c>
      <c r="Q6" s="81">
        <f t="shared" si="6"/>
        <v>0.09683893628</v>
      </c>
      <c r="S6" s="33">
        <f t="shared" si="7"/>
        <v>1333.333333</v>
      </c>
      <c r="U6" s="71">
        <f t="shared" si="8"/>
        <v>1.4475</v>
      </c>
      <c r="V6" s="75"/>
      <c r="W6" s="74"/>
      <c r="X6" s="79"/>
    </row>
    <row r="7">
      <c r="A7" s="27"/>
      <c r="B7" s="24" t="s">
        <v>46</v>
      </c>
      <c r="C7" s="25" t="s">
        <v>43</v>
      </c>
      <c r="D7" s="26">
        <v>4.0</v>
      </c>
      <c r="E7" s="27">
        <v>11.0</v>
      </c>
      <c r="F7" s="27">
        <v>14.0</v>
      </c>
      <c r="G7" s="27">
        <v>12.0</v>
      </c>
      <c r="H7" s="27">
        <v>16.0</v>
      </c>
      <c r="I7" s="28">
        <v>50.0</v>
      </c>
      <c r="J7" s="28">
        <v>10.0</v>
      </c>
      <c r="K7" s="29">
        <f t="shared" si="1"/>
        <v>265</v>
      </c>
      <c r="L7" s="69">
        <f t="shared" si="2"/>
        <v>2650</v>
      </c>
      <c r="M7" s="63">
        <f t="shared" si="3"/>
        <v>132.5</v>
      </c>
      <c r="N7" s="63"/>
      <c r="O7" s="63">
        <f t="shared" si="4"/>
        <v>2464.5</v>
      </c>
      <c r="P7" s="63">
        <f t="shared" si="5"/>
        <v>14814.5</v>
      </c>
      <c r="Q7" s="76">
        <f t="shared" si="6"/>
        <v>0.1663572851</v>
      </c>
      <c r="R7" s="27"/>
      <c r="S7" s="77">
        <f t="shared" si="7"/>
        <v>377.3584906</v>
      </c>
      <c r="T7" s="77"/>
      <c r="U7" s="78">
        <f t="shared" si="8"/>
        <v>2.4645</v>
      </c>
      <c r="V7" s="84"/>
      <c r="W7" s="83"/>
      <c r="X7" s="82"/>
    </row>
    <row r="8">
      <c r="B8" s="18" t="s">
        <v>46</v>
      </c>
      <c r="C8" s="6" t="s">
        <v>44</v>
      </c>
      <c r="D8" s="20">
        <v>5.0</v>
      </c>
      <c r="E8" s="33">
        <v>23.0</v>
      </c>
      <c r="F8" s="33">
        <v>12.0</v>
      </c>
      <c r="G8" s="33">
        <v>16.0</v>
      </c>
      <c r="H8" s="33">
        <v>16.0</v>
      </c>
      <c r="I8" s="21">
        <v>50.0</v>
      </c>
      <c r="J8" s="21">
        <v>10.0</v>
      </c>
      <c r="K8" s="22">
        <f t="shared" si="1"/>
        <v>335</v>
      </c>
      <c r="L8" s="63">
        <f t="shared" si="2"/>
        <v>3350</v>
      </c>
      <c r="M8" s="63">
        <f t="shared" si="3"/>
        <v>167.5</v>
      </c>
      <c r="N8" s="63"/>
      <c r="O8" s="63">
        <f t="shared" si="4"/>
        <v>3115.5</v>
      </c>
      <c r="P8" s="63">
        <f t="shared" si="5"/>
        <v>14765.5</v>
      </c>
      <c r="Q8" s="76">
        <f t="shared" si="6"/>
        <v>0.2109986116</v>
      </c>
      <c r="S8" s="33">
        <f t="shared" si="7"/>
        <v>298.5074627</v>
      </c>
      <c r="U8" s="71">
        <f t="shared" si="8"/>
        <v>3.1155</v>
      </c>
      <c r="V8" s="85"/>
      <c r="W8" s="74"/>
      <c r="X8" s="79"/>
    </row>
    <row r="9">
      <c r="B9" s="18" t="s">
        <v>46</v>
      </c>
      <c r="C9" s="19" t="s">
        <v>45</v>
      </c>
      <c r="D9" s="20">
        <v>6.0</v>
      </c>
      <c r="E9" s="33">
        <v>28.0</v>
      </c>
      <c r="F9" s="33">
        <v>20.0</v>
      </c>
      <c r="G9" s="33">
        <v>32.0</v>
      </c>
      <c r="H9" s="33">
        <v>19.0</v>
      </c>
      <c r="I9" s="21">
        <v>50.0</v>
      </c>
      <c r="J9" s="21">
        <v>10.0</v>
      </c>
      <c r="K9" s="22">
        <f t="shared" si="1"/>
        <v>495</v>
      </c>
      <c r="L9" s="63">
        <f t="shared" si="2"/>
        <v>4950</v>
      </c>
      <c r="M9" s="80">
        <f t="shared" si="3"/>
        <v>247.5</v>
      </c>
      <c r="N9" s="80"/>
      <c r="O9" s="80">
        <f t="shared" si="4"/>
        <v>4603.5</v>
      </c>
      <c r="P9" s="80">
        <f t="shared" si="5"/>
        <v>14653.5</v>
      </c>
      <c r="Q9" s="81">
        <f t="shared" si="6"/>
        <v>0.3141570273</v>
      </c>
      <c r="S9" s="33">
        <f t="shared" si="7"/>
        <v>202.020202</v>
      </c>
      <c r="U9" s="71">
        <f t="shared" si="8"/>
        <v>4.6035</v>
      </c>
      <c r="V9" s="85"/>
      <c r="W9" s="74"/>
      <c r="X9" s="79"/>
    </row>
    <row r="10">
      <c r="A10" s="27"/>
      <c r="B10" s="24" t="s">
        <v>47</v>
      </c>
      <c r="C10" s="25" t="s">
        <v>43</v>
      </c>
      <c r="D10" s="26">
        <v>7.0</v>
      </c>
      <c r="E10" s="27">
        <v>3.0</v>
      </c>
      <c r="F10" s="27">
        <v>4.0</v>
      </c>
      <c r="G10" s="27">
        <v>2.0</v>
      </c>
      <c r="H10" s="27"/>
      <c r="I10" s="28">
        <v>100.0</v>
      </c>
      <c r="J10" s="28">
        <v>10.0</v>
      </c>
      <c r="K10" s="29">
        <f t="shared" si="1"/>
        <v>30</v>
      </c>
      <c r="L10" s="69">
        <f t="shared" si="2"/>
        <v>300</v>
      </c>
      <c r="M10" s="63">
        <f t="shared" ref="M10:M11" si="9">K10*(100/1000)</f>
        <v>3</v>
      </c>
      <c r="N10" s="63"/>
      <c r="O10" s="63">
        <f t="shared" si="4"/>
        <v>288</v>
      </c>
      <c r="P10" s="63">
        <f t="shared" si="5"/>
        <v>14988</v>
      </c>
      <c r="Q10" s="76">
        <f t="shared" si="6"/>
        <v>0.0192153723</v>
      </c>
      <c r="R10" s="27"/>
      <c r="S10" s="77">
        <f t="shared" si="7"/>
        <v>3333.333333</v>
      </c>
      <c r="T10" s="77"/>
      <c r="U10" s="78">
        <f t="shared" si="8"/>
        <v>0.288</v>
      </c>
      <c r="V10" s="84"/>
      <c r="W10" s="86"/>
      <c r="X10" s="82"/>
    </row>
    <row r="11">
      <c r="B11" s="18" t="s">
        <v>47</v>
      </c>
      <c r="C11" s="6" t="s">
        <v>44</v>
      </c>
      <c r="D11" s="20">
        <v>8.0</v>
      </c>
      <c r="E11" s="33">
        <v>5.0</v>
      </c>
      <c r="F11" s="33">
        <v>4.0</v>
      </c>
      <c r="G11" s="33">
        <v>4.0</v>
      </c>
      <c r="H11" s="33">
        <v>1.0</v>
      </c>
      <c r="I11" s="21">
        <v>100.0</v>
      </c>
      <c r="J11" s="21">
        <v>10.0</v>
      </c>
      <c r="K11" s="22">
        <f t="shared" si="1"/>
        <v>35</v>
      </c>
      <c r="L11" s="63">
        <f t="shared" si="2"/>
        <v>350</v>
      </c>
      <c r="M11" s="63">
        <f t="shared" si="9"/>
        <v>3.5</v>
      </c>
      <c r="N11" s="63"/>
      <c r="O11" s="63">
        <f t="shared" si="4"/>
        <v>332.5</v>
      </c>
      <c r="P11" s="63">
        <f t="shared" si="5"/>
        <v>14982.5</v>
      </c>
      <c r="Q11" s="76">
        <f t="shared" si="6"/>
        <v>0.02219255798</v>
      </c>
      <c r="S11" s="33">
        <f t="shared" si="7"/>
        <v>2857.142857</v>
      </c>
      <c r="U11" s="71">
        <f t="shared" si="8"/>
        <v>0.3325</v>
      </c>
      <c r="V11" s="85"/>
      <c r="W11" s="87"/>
      <c r="X11" s="79"/>
    </row>
    <row r="12">
      <c r="B12" s="18" t="s">
        <v>47</v>
      </c>
      <c r="C12" s="19" t="s">
        <v>45</v>
      </c>
      <c r="D12" s="20">
        <v>9.0</v>
      </c>
      <c r="E12" s="33">
        <v>1.0</v>
      </c>
      <c r="F12" s="33">
        <v>0.0</v>
      </c>
      <c r="G12" s="33">
        <v>0.0</v>
      </c>
      <c r="H12" s="33">
        <v>1.0</v>
      </c>
      <c r="I12" s="21">
        <v>100.0</v>
      </c>
      <c r="J12" s="21">
        <v>10.0</v>
      </c>
      <c r="K12" s="22">
        <f t="shared" si="1"/>
        <v>5</v>
      </c>
      <c r="L12" s="63">
        <f t="shared" si="2"/>
        <v>50</v>
      </c>
      <c r="M12" s="80"/>
      <c r="N12" s="80"/>
      <c r="O12" s="80">
        <f t="shared" si="4"/>
        <v>48</v>
      </c>
      <c r="P12" s="80">
        <f t="shared" si="5"/>
        <v>14998</v>
      </c>
      <c r="Q12" s="81">
        <f t="shared" si="6"/>
        <v>0.003200426724</v>
      </c>
      <c r="S12" s="33">
        <f t="shared" si="7"/>
        <v>20000</v>
      </c>
      <c r="U12" s="71">
        <f t="shared" si="8"/>
        <v>0.048</v>
      </c>
      <c r="V12" s="85"/>
      <c r="W12" s="87"/>
      <c r="X12" s="79"/>
      <c r="Y12" s="33" t="s">
        <v>95</v>
      </c>
    </row>
    <row r="13">
      <c r="A13" s="27"/>
      <c r="B13" s="24" t="s">
        <v>48</v>
      </c>
      <c r="C13" s="25" t="s">
        <v>43</v>
      </c>
      <c r="D13" s="26">
        <v>10.0</v>
      </c>
      <c r="E13" s="27">
        <v>3.0</v>
      </c>
      <c r="F13" s="27">
        <v>3.0</v>
      </c>
      <c r="G13" s="27">
        <v>1.0</v>
      </c>
      <c r="H13" s="27">
        <v>1.0</v>
      </c>
      <c r="I13" s="28">
        <v>50.0</v>
      </c>
      <c r="J13" s="28">
        <v>10.0</v>
      </c>
      <c r="K13" s="29">
        <f t="shared" si="1"/>
        <v>40</v>
      </c>
      <c r="L13" s="69">
        <f t="shared" si="2"/>
        <v>400</v>
      </c>
      <c r="M13" s="63">
        <f>K13*(500/1000)</f>
        <v>20</v>
      </c>
      <c r="N13" s="63"/>
      <c r="O13" s="63">
        <f t="shared" si="4"/>
        <v>372</v>
      </c>
      <c r="P13" s="63">
        <f t="shared" si="5"/>
        <v>14972</v>
      </c>
      <c r="Q13" s="76">
        <f t="shared" si="6"/>
        <v>0.02484637991</v>
      </c>
      <c r="R13" s="27"/>
      <c r="S13" s="77">
        <f t="shared" si="7"/>
        <v>2500</v>
      </c>
      <c r="T13" s="77"/>
      <c r="U13" s="78">
        <f t="shared" si="8"/>
        <v>0.372</v>
      </c>
      <c r="V13" s="89"/>
      <c r="W13" s="83"/>
      <c r="X13" s="88"/>
    </row>
    <row r="14">
      <c r="B14" s="18" t="s">
        <v>48</v>
      </c>
      <c r="C14" s="6" t="s">
        <v>44</v>
      </c>
      <c r="D14" s="20">
        <v>11.0</v>
      </c>
      <c r="E14" s="33">
        <v>14.0</v>
      </c>
      <c r="F14" s="33">
        <v>14.0</v>
      </c>
      <c r="G14" s="33">
        <v>13.0</v>
      </c>
      <c r="I14" s="21">
        <v>50.0</v>
      </c>
      <c r="J14" s="21">
        <v>20.0</v>
      </c>
      <c r="K14" s="22">
        <f t="shared" si="1"/>
        <v>273.3333333</v>
      </c>
      <c r="L14" s="63">
        <f t="shared" si="2"/>
        <v>5466.666667</v>
      </c>
      <c r="M14" s="63"/>
      <c r="N14" s="63"/>
      <c r="O14" s="63">
        <f t="shared" si="4"/>
        <v>5425.666667</v>
      </c>
      <c r="P14" s="63">
        <f t="shared" si="5"/>
        <v>14959</v>
      </c>
      <c r="Q14" s="76">
        <f t="shared" si="6"/>
        <v>0.3627024979</v>
      </c>
      <c r="S14" s="33">
        <f t="shared" si="7"/>
        <v>365.8536585</v>
      </c>
      <c r="U14" s="71">
        <f t="shared" si="8"/>
        <v>5.425666667</v>
      </c>
      <c r="V14" s="75"/>
      <c r="W14" s="74"/>
      <c r="X14" s="90"/>
    </row>
    <row r="15">
      <c r="B15" s="18" t="s">
        <v>48</v>
      </c>
      <c r="C15" s="19" t="s">
        <v>45</v>
      </c>
      <c r="D15" s="20">
        <v>12.0</v>
      </c>
      <c r="E15" s="33">
        <v>22.0</v>
      </c>
      <c r="F15" s="33">
        <v>20.0</v>
      </c>
      <c r="G15" s="33">
        <v>15.0</v>
      </c>
      <c r="H15" s="33">
        <v>22.0</v>
      </c>
      <c r="I15" s="21">
        <v>50.0</v>
      </c>
      <c r="J15" s="21">
        <v>20.0</v>
      </c>
      <c r="K15" s="22">
        <f t="shared" si="1"/>
        <v>395</v>
      </c>
      <c r="L15" s="63">
        <f t="shared" si="2"/>
        <v>7900</v>
      </c>
      <c r="M15" s="80"/>
      <c r="N15" s="80"/>
      <c r="O15" s="80">
        <f t="shared" si="4"/>
        <v>7821</v>
      </c>
      <c r="P15" s="80">
        <f t="shared" si="5"/>
        <v>14921</v>
      </c>
      <c r="Q15" s="81">
        <f t="shared" si="6"/>
        <v>0.524160579</v>
      </c>
      <c r="S15" s="33">
        <f t="shared" si="7"/>
        <v>253.164557</v>
      </c>
      <c r="U15" s="71">
        <f t="shared" si="8"/>
        <v>7.821</v>
      </c>
      <c r="V15" s="75"/>
      <c r="W15" s="74"/>
      <c r="X15" s="90"/>
    </row>
    <row r="16">
      <c r="A16" s="27"/>
      <c r="B16" s="24" t="s">
        <v>49</v>
      </c>
      <c r="C16" s="25" t="s">
        <v>43</v>
      </c>
      <c r="D16" s="26">
        <v>13.0</v>
      </c>
      <c r="E16" s="27">
        <v>16.0</v>
      </c>
      <c r="F16" s="27">
        <v>5.0</v>
      </c>
      <c r="G16" s="27">
        <v>23.0</v>
      </c>
      <c r="H16" s="27">
        <v>11.0</v>
      </c>
      <c r="I16" s="28">
        <v>50.0</v>
      </c>
      <c r="J16" s="28">
        <v>20.0</v>
      </c>
      <c r="K16" s="29">
        <f t="shared" si="1"/>
        <v>275</v>
      </c>
      <c r="L16" s="69">
        <f t="shared" si="2"/>
        <v>5500</v>
      </c>
      <c r="M16" s="63">
        <f>K16*(200/1000)</f>
        <v>55</v>
      </c>
      <c r="N16" s="63"/>
      <c r="O16" s="63">
        <f t="shared" si="4"/>
        <v>5390</v>
      </c>
      <c r="P16" s="63">
        <f t="shared" si="5"/>
        <v>14890</v>
      </c>
      <c r="Q16" s="76">
        <f t="shared" si="6"/>
        <v>0.3619879113</v>
      </c>
      <c r="R16" s="27"/>
      <c r="S16" s="77">
        <f t="shared" si="7"/>
        <v>363.6363636</v>
      </c>
      <c r="T16" s="77"/>
      <c r="U16" s="78">
        <f t="shared" si="8"/>
        <v>5.39</v>
      </c>
      <c r="V16" s="84"/>
      <c r="W16" s="83"/>
      <c r="X16" s="88"/>
    </row>
    <row r="17">
      <c r="B17" s="18" t="s">
        <v>49</v>
      </c>
      <c r="C17" s="6" t="s">
        <v>44</v>
      </c>
      <c r="D17" s="20">
        <v>14.0</v>
      </c>
      <c r="E17" s="33">
        <v>14.0</v>
      </c>
      <c r="F17" s="33">
        <v>20.0</v>
      </c>
      <c r="G17" s="33">
        <v>31.0</v>
      </c>
      <c r="H17" s="33">
        <v>14.0</v>
      </c>
      <c r="I17" s="21">
        <v>50.0</v>
      </c>
      <c r="J17" s="21">
        <v>10.0</v>
      </c>
      <c r="K17" s="22">
        <f t="shared" si="1"/>
        <v>395</v>
      </c>
      <c r="L17" s="63">
        <f t="shared" si="2"/>
        <v>3950</v>
      </c>
      <c r="M17" s="63">
        <f t="shared" ref="M17:M18" si="10">K17*(100/1000)</f>
        <v>39.5</v>
      </c>
      <c r="N17" s="63"/>
      <c r="O17" s="63">
        <f t="shared" si="4"/>
        <v>3831.5</v>
      </c>
      <c r="P17" s="63">
        <f t="shared" si="5"/>
        <v>14881.5</v>
      </c>
      <c r="Q17" s="76">
        <f t="shared" si="6"/>
        <v>0.2574673252</v>
      </c>
      <c r="S17" s="33">
        <f t="shared" si="7"/>
        <v>253.164557</v>
      </c>
      <c r="U17" s="71">
        <f t="shared" si="8"/>
        <v>3.8315</v>
      </c>
      <c r="V17" s="85"/>
      <c r="W17" s="74"/>
      <c r="X17" s="90"/>
    </row>
    <row r="18">
      <c r="B18" s="18" t="s">
        <v>49</v>
      </c>
      <c r="C18" s="19" t="s">
        <v>45</v>
      </c>
      <c r="D18" s="20">
        <v>15.0</v>
      </c>
      <c r="E18" s="33">
        <v>6.0</v>
      </c>
      <c r="F18" s="33">
        <v>9.0</v>
      </c>
      <c r="G18" s="33">
        <v>11.0</v>
      </c>
      <c r="H18" s="33">
        <v>10.0</v>
      </c>
      <c r="I18" s="21">
        <v>50.0</v>
      </c>
      <c r="J18" s="21">
        <v>10.0</v>
      </c>
      <c r="K18" s="22">
        <f t="shared" si="1"/>
        <v>180</v>
      </c>
      <c r="L18" s="63">
        <f t="shared" si="2"/>
        <v>1800</v>
      </c>
      <c r="M18" s="80">
        <f t="shared" si="10"/>
        <v>18</v>
      </c>
      <c r="N18" s="80"/>
      <c r="O18" s="80">
        <f t="shared" si="4"/>
        <v>1746</v>
      </c>
      <c r="P18" s="80">
        <f t="shared" si="5"/>
        <v>14946</v>
      </c>
      <c r="Q18" s="81">
        <f t="shared" si="6"/>
        <v>0.116820554</v>
      </c>
      <c r="S18" s="33">
        <f t="shared" si="7"/>
        <v>555.5555556</v>
      </c>
      <c r="U18" s="71">
        <f t="shared" si="8"/>
        <v>1.746</v>
      </c>
      <c r="V18" s="85"/>
      <c r="W18" s="74"/>
      <c r="X18" s="90"/>
    </row>
    <row r="19">
      <c r="A19" s="27"/>
      <c r="B19" s="24" t="s">
        <v>51</v>
      </c>
      <c r="C19" s="25" t="s">
        <v>43</v>
      </c>
      <c r="D19" s="26">
        <v>16.0</v>
      </c>
      <c r="E19" s="27">
        <v>1.0</v>
      </c>
      <c r="F19" s="27">
        <v>2.0</v>
      </c>
      <c r="G19" s="27"/>
      <c r="H19" s="27"/>
      <c r="I19" s="28">
        <v>200.0</v>
      </c>
      <c r="J19" s="28">
        <v>10.0</v>
      </c>
      <c r="K19" s="29">
        <f t="shared" si="1"/>
        <v>7.5</v>
      </c>
      <c r="L19" s="69">
        <f t="shared" si="2"/>
        <v>75</v>
      </c>
      <c r="M19" s="63"/>
      <c r="N19" s="63"/>
      <c r="O19" s="63">
        <f t="shared" si="4"/>
        <v>72</v>
      </c>
      <c r="P19" s="63">
        <f t="shared" si="5"/>
        <v>14997</v>
      </c>
      <c r="Q19" s="76">
        <f t="shared" si="6"/>
        <v>0.004800960192</v>
      </c>
      <c r="R19" s="27"/>
      <c r="S19" s="77">
        <f t="shared" si="7"/>
        <v>13333.33333</v>
      </c>
      <c r="T19" s="77"/>
      <c r="U19" s="78">
        <f t="shared" si="8"/>
        <v>0.072</v>
      </c>
      <c r="V19" s="84"/>
      <c r="W19" s="86"/>
      <c r="X19" s="88"/>
      <c r="Y19" s="33" t="s">
        <v>95</v>
      </c>
    </row>
    <row r="20">
      <c r="B20" s="18" t="s">
        <v>51</v>
      </c>
      <c r="C20" s="6" t="s">
        <v>44</v>
      </c>
      <c r="D20" s="20">
        <v>17.0</v>
      </c>
      <c r="I20" s="21"/>
      <c r="J20" s="21"/>
      <c r="K20" s="22" t="str">
        <f t="shared" si="1"/>
        <v>#DIV/0!</v>
      </c>
      <c r="L20" s="63" t="str">
        <f t="shared" si="2"/>
        <v>#DIV/0!</v>
      </c>
      <c r="M20" s="63"/>
      <c r="N20" s="63"/>
      <c r="O20" s="63">
        <v>0.0</v>
      </c>
      <c r="P20" s="63">
        <f t="shared" si="5"/>
        <v>15000</v>
      </c>
      <c r="Q20" s="76">
        <f t="shared" si="6"/>
        <v>0</v>
      </c>
      <c r="S20" s="33" t="str">
        <f t="shared" si="7"/>
        <v>#DIV/0!</v>
      </c>
      <c r="U20" s="71">
        <f t="shared" si="8"/>
        <v>0</v>
      </c>
      <c r="V20" s="85"/>
      <c r="W20" s="87"/>
      <c r="X20" s="90"/>
      <c r="Y20" s="33" t="s">
        <v>95</v>
      </c>
    </row>
    <row r="21" ht="15.75" customHeight="1">
      <c r="B21" s="18" t="s">
        <v>51</v>
      </c>
      <c r="C21" s="19" t="s">
        <v>45</v>
      </c>
      <c r="D21" s="20">
        <v>18.0</v>
      </c>
      <c r="E21" s="33">
        <v>14.0</v>
      </c>
      <c r="F21" s="33">
        <v>11.0</v>
      </c>
      <c r="G21" s="33">
        <v>11.0</v>
      </c>
      <c r="H21" s="33">
        <v>13.0</v>
      </c>
      <c r="I21" s="21">
        <v>50.0</v>
      </c>
      <c r="J21" s="21">
        <v>10.0</v>
      </c>
      <c r="K21" s="22">
        <f t="shared" si="1"/>
        <v>245</v>
      </c>
      <c r="L21" s="63">
        <f t="shared" si="2"/>
        <v>2450</v>
      </c>
      <c r="M21" s="80">
        <f t="shared" ref="M21:M25" si="11">K21*(500/1000)</f>
        <v>122.5</v>
      </c>
      <c r="N21" s="80"/>
      <c r="O21" s="80">
        <f t="shared" ref="O21:O27" si="12">(K21*J21)-SUM(E21:H21)-M21-N21</f>
        <v>2278.5</v>
      </c>
      <c r="P21" s="80">
        <f t="shared" si="5"/>
        <v>14828.5</v>
      </c>
      <c r="Q21" s="81">
        <f t="shared" si="6"/>
        <v>0.1536568095</v>
      </c>
      <c r="S21" s="33">
        <f t="shared" si="7"/>
        <v>408.1632653</v>
      </c>
      <c r="U21" s="71">
        <f t="shared" si="8"/>
        <v>2.2785</v>
      </c>
      <c r="V21" s="85"/>
      <c r="W21" s="87"/>
      <c r="X21" s="90"/>
    </row>
    <row r="22" ht="27.0" customHeight="1">
      <c r="A22" s="27"/>
      <c r="B22" s="24" t="s">
        <v>52</v>
      </c>
      <c r="C22" s="25" t="s">
        <v>43</v>
      </c>
      <c r="D22" s="26">
        <v>19.0</v>
      </c>
      <c r="E22" s="27">
        <v>13.0</v>
      </c>
      <c r="F22" s="27">
        <v>4.0</v>
      </c>
      <c r="G22" s="27">
        <v>7.0</v>
      </c>
      <c r="H22" s="27">
        <v>5.0</v>
      </c>
      <c r="I22" s="28">
        <v>50.0</v>
      </c>
      <c r="J22" s="28">
        <v>20.0</v>
      </c>
      <c r="K22" s="29">
        <f t="shared" si="1"/>
        <v>145</v>
      </c>
      <c r="L22" s="69">
        <f t="shared" si="2"/>
        <v>2900</v>
      </c>
      <c r="M22" s="63">
        <f t="shared" si="11"/>
        <v>72.5</v>
      </c>
      <c r="N22" s="63"/>
      <c r="O22" s="63">
        <f t="shared" si="12"/>
        <v>2798.5</v>
      </c>
      <c r="P22" s="63">
        <f t="shared" si="5"/>
        <v>14898.5</v>
      </c>
      <c r="Q22" s="76">
        <f t="shared" si="6"/>
        <v>0.1878377018</v>
      </c>
      <c r="R22" s="27"/>
      <c r="S22" s="77">
        <f t="shared" si="7"/>
        <v>689.6551724</v>
      </c>
      <c r="T22" s="77"/>
      <c r="U22" s="78">
        <f t="shared" si="8"/>
        <v>2.7985</v>
      </c>
      <c r="V22" s="89"/>
      <c r="W22" s="86"/>
      <c r="X22" s="82"/>
    </row>
    <row r="23" ht="27.0" customHeight="1">
      <c r="B23" s="18" t="s">
        <v>52</v>
      </c>
      <c r="C23" s="6" t="s">
        <v>44</v>
      </c>
      <c r="D23" s="20">
        <v>20.0</v>
      </c>
      <c r="E23" s="33">
        <v>4.0</v>
      </c>
      <c r="F23" s="33">
        <v>2.0</v>
      </c>
      <c r="G23" s="33">
        <v>1.0</v>
      </c>
      <c r="H23" s="33">
        <v>5.0</v>
      </c>
      <c r="I23" s="21">
        <v>50.0</v>
      </c>
      <c r="J23" s="21">
        <v>20.0</v>
      </c>
      <c r="K23" s="22">
        <f t="shared" si="1"/>
        <v>60</v>
      </c>
      <c r="L23" s="63">
        <f t="shared" si="2"/>
        <v>1200</v>
      </c>
      <c r="M23" s="63">
        <f t="shared" si="11"/>
        <v>30</v>
      </c>
      <c r="N23" s="63"/>
      <c r="O23" s="63">
        <f t="shared" si="12"/>
        <v>1158</v>
      </c>
      <c r="P23" s="63">
        <f t="shared" si="5"/>
        <v>14958</v>
      </c>
      <c r="Q23" s="76">
        <f t="shared" si="6"/>
        <v>0.07741676695</v>
      </c>
      <c r="S23" s="33">
        <f t="shared" si="7"/>
        <v>1666.666667</v>
      </c>
      <c r="U23" s="71">
        <f t="shared" si="8"/>
        <v>1.158</v>
      </c>
      <c r="V23" s="75"/>
      <c r="W23" s="87"/>
      <c r="X23" s="79"/>
    </row>
    <row r="24" ht="27.0" customHeight="1">
      <c r="B24" s="18" t="s">
        <v>52</v>
      </c>
      <c r="C24" s="19" t="s">
        <v>45</v>
      </c>
      <c r="D24" s="20">
        <v>21.0</v>
      </c>
      <c r="E24" s="33">
        <v>5.0</v>
      </c>
      <c r="F24" s="33">
        <v>5.0</v>
      </c>
      <c r="G24" s="33">
        <v>4.0</v>
      </c>
      <c r="I24" s="21">
        <v>50.0</v>
      </c>
      <c r="J24" s="21">
        <v>10.0</v>
      </c>
      <c r="K24" s="22">
        <f t="shared" si="1"/>
        <v>93.33333333</v>
      </c>
      <c r="L24" s="63">
        <f t="shared" si="2"/>
        <v>933.3333333</v>
      </c>
      <c r="M24" s="80">
        <f t="shared" si="11"/>
        <v>46.66666667</v>
      </c>
      <c r="N24" s="80"/>
      <c r="O24" s="80">
        <f t="shared" si="12"/>
        <v>872.6666667</v>
      </c>
      <c r="P24" s="80">
        <f t="shared" si="5"/>
        <v>14939.33333</v>
      </c>
      <c r="Q24" s="81">
        <f t="shared" si="6"/>
        <v>0.05841403008</v>
      </c>
      <c r="S24" s="33">
        <f t="shared" si="7"/>
        <v>1071.428571</v>
      </c>
      <c r="U24" s="71">
        <f t="shared" si="8"/>
        <v>0.8726666667</v>
      </c>
      <c r="V24" s="75"/>
      <c r="W24" s="87"/>
      <c r="X24" s="79"/>
    </row>
    <row r="25" ht="27.0" customHeight="1">
      <c r="A25" s="27"/>
      <c r="B25" s="24" t="s">
        <v>53</v>
      </c>
      <c r="C25" s="25" t="s">
        <v>43</v>
      </c>
      <c r="D25" s="26">
        <v>22.0</v>
      </c>
      <c r="E25" s="27">
        <v>1.0</v>
      </c>
      <c r="F25" s="27">
        <v>5.0</v>
      </c>
      <c r="G25" s="27">
        <v>1.0</v>
      </c>
      <c r="H25" s="27">
        <v>2.0</v>
      </c>
      <c r="I25" s="28">
        <v>50.0</v>
      </c>
      <c r="J25" s="28">
        <v>20.0</v>
      </c>
      <c r="K25" s="29">
        <f t="shared" si="1"/>
        <v>45</v>
      </c>
      <c r="L25" s="69">
        <f t="shared" si="2"/>
        <v>900</v>
      </c>
      <c r="M25" s="63">
        <f t="shared" si="11"/>
        <v>22.5</v>
      </c>
      <c r="N25" s="63"/>
      <c r="O25" s="63">
        <f t="shared" si="12"/>
        <v>868.5</v>
      </c>
      <c r="P25" s="63">
        <f t="shared" si="5"/>
        <v>14968.5</v>
      </c>
      <c r="Q25" s="76">
        <f t="shared" si="6"/>
        <v>0.05802184588</v>
      </c>
      <c r="R25" s="27"/>
      <c r="S25" s="77">
        <f t="shared" si="7"/>
        <v>2222.222222</v>
      </c>
      <c r="T25" s="77"/>
      <c r="U25" s="78">
        <f t="shared" si="8"/>
        <v>0.8685</v>
      </c>
      <c r="V25" s="89"/>
      <c r="W25" s="86"/>
      <c r="X25" s="88"/>
    </row>
    <row r="26" ht="27.0" customHeight="1">
      <c r="B26" s="18" t="s">
        <v>53</v>
      </c>
      <c r="C26" s="6" t="s">
        <v>44</v>
      </c>
      <c r="D26" s="20">
        <v>23.0</v>
      </c>
      <c r="E26" s="33">
        <v>9.0</v>
      </c>
      <c r="F26" s="33">
        <v>9.0</v>
      </c>
      <c r="G26" s="33">
        <v>9.0</v>
      </c>
      <c r="H26" s="33">
        <v>9.0</v>
      </c>
      <c r="I26" s="21">
        <v>50.0</v>
      </c>
      <c r="J26" s="21">
        <v>20.0</v>
      </c>
      <c r="K26" s="22">
        <f t="shared" si="1"/>
        <v>180</v>
      </c>
      <c r="L26" s="63">
        <f t="shared" si="2"/>
        <v>3600</v>
      </c>
      <c r="M26" s="63">
        <f>K26*(100/1000)</f>
        <v>18</v>
      </c>
      <c r="N26" s="63"/>
      <c r="O26" s="63">
        <f t="shared" si="12"/>
        <v>3546</v>
      </c>
      <c r="P26" s="63">
        <f t="shared" si="5"/>
        <v>14946</v>
      </c>
      <c r="Q26" s="76">
        <f t="shared" si="6"/>
        <v>0.2372541148</v>
      </c>
      <c r="S26" s="33">
        <f t="shared" si="7"/>
        <v>555.5555556</v>
      </c>
      <c r="U26" s="71">
        <f t="shared" si="8"/>
        <v>3.546</v>
      </c>
      <c r="V26" s="75"/>
      <c r="W26" s="87"/>
      <c r="X26" s="90"/>
    </row>
    <row r="27" ht="27.0" customHeight="1">
      <c r="B27" s="18" t="s">
        <v>53</v>
      </c>
      <c r="C27" s="19" t="s">
        <v>45</v>
      </c>
      <c r="D27" s="20">
        <v>24.0</v>
      </c>
      <c r="E27" s="33">
        <v>5.0</v>
      </c>
      <c r="F27" s="33">
        <v>7.0</v>
      </c>
      <c r="G27" s="33">
        <v>5.0</v>
      </c>
      <c r="H27" s="33">
        <v>4.0</v>
      </c>
      <c r="I27" s="21">
        <v>50.0</v>
      </c>
      <c r="J27" s="21">
        <v>10.0</v>
      </c>
      <c r="K27" s="22">
        <f t="shared" si="1"/>
        <v>105</v>
      </c>
      <c r="L27" s="63">
        <f t="shared" si="2"/>
        <v>1050</v>
      </c>
      <c r="M27" s="80">
        <f>K27*(200/1000)</f>
        <v>21</v>
      </c>
      <c r="N27" s="63"/>
      <c r="O27" s="63">
        <f t="shared" si="12"/>
        <v>1008</v>
      </c>
      <c r="P27" s="63">
        <f t="shared" si="5"/>
        <v>14958</v>
      </c>
      <c r="Q27" s="76">
        <f t="shared" si="6"/>
        <v>0.06738868833</v>
      </c>
      <c r="S27" s="33">
        <f t="shared" si="7"/>
        <v>952.3809524</v>
      </c>
      <c r="U27" s="71">
        <f t="shared" si="8"/>
        <v>1.008</v>
      </c>
      <c r="V27" s="75"/>
      <c r="W27" s="87"/>
      <c r="X27" s="90"/>
    </row>
    <row r="28" ht="13.5" customHeight="1">
      <c r="A28" s="27"/>
      <c r="B28" s="24"/>
      <c r="C28" s="31"/>
      <c r="D28" s="25"/>
      <c r="E28" s="27"/>
      <c r="F28" s="27"/>
      <c r="G28" s="27"/>
      <c r="H28" s="27"/>
      <c r="I28" s="27"/>
      <c r="J28" s="27"/>
      <c r="K28" s="27"/>
      <c r="L28" s="91"/>
      <c r="M28" s="91"/>
      <c r="N28" s="91"/>
      <c r="O28" s="91"/>
      <c r="P28" s="27"/>
      <c r="Q28" s="27"/>
      <c r="R28" s="27"/>
      <c r="S28" s="27"/>
      <c r="T28" s="77"/>
      <c r="U28" s="77"/>
    </row>
    <row r="29" ht="15.75" customHeight="1">
      <c r="B29" s="18"/>
      <c r="C29" s="6"/>
      <c r="D29" s="6"/>
      <c r="L29" s="71"/>
      <c r="M29" s="71"/>
      <c r="N29" s="71"/>
      <c r="O29" s="71"/>
    </row>
    <row r="30" ht="15.75" customHeight="1">
      <c r="B30" s="18"/>
      <c r="C30" s="6"/>
      <c r="D30" s="19"/>
      <c r="L30" s="71"/>
      <c r="M30" s="71"/>
      <c r="N30" s="71"/>
      <c r="O30" s="71"/>
    </row>
    <row r="31" ht="15.75" customHeight="1">
      <c r="B31" s="18"/>
      <c r="C31" s="6"/>
      <c r="D31" s="19"/>
      <c r="L31" s="71"/>
      <c r="M31" s="71"/>
      <c r="N31" s="71"/>
      <c r="O31" s="71"/>
    </row>
    <row r="32" ht="15.75" customHeight="1">
      <c r="B32" s="18"/>
      <c r="C32" s="6"/>
      <c r="D32" s="19"/>
      <c r="L32" s="71"/>
      <c r="M32" s="71"/>
      <c r="N32" s="71"/>
      <c r="O32" s="71"/>
    </row>
    <row r="33" ht="15.75" customHeight="1">
      <c r="B33" s="18"/>
      <c r="C33" s="6"/>
      <c r="D33" s="6"/>
      <c r="L33" s="71"/>
      <c r="M33" s="71"/>
      <c r="N33" s="71"/>
      <c r="O33" s="71"/>
    </row>
    <row r="34" ht="15.75" customHeight="1">
      <c r="B34" s="18"/>
      <c r="C34" s="6"/>
      <c r="D34" s="19"/>
      <c r="L34" s="71"/>
      <c r="M34" s="71"/>
      <c r="N34" s="71"/>
      <c r="O34" s="71"/>
    </row>
    <row r="35" ht="15.75" customHeight="1">
      <c r="B35" s="18"/>
      <c r="C35" s="6"/>
      <c r="D35" s="19"/>
      <c r="L35" s="71"/>
      <c r="M35" s="71"/>
      <c r="N35" s="71"/>
      <c r="O35" s="71"/>
    </row>
    <row r="36" ht="15.75" customHeight="1">
      <c r="C36" s="6"/>
      <c r="D36" s="6"/>
      <c r="L36" s="71"/>
      <c r="M36" s="71"/>
      <c r="N36" s="71"/>
      <c r="O36" s="71"/>
    </row>
    <row r="37" ht="15.75" customHeight="1">
      <c r="C37" s="6"/>
      <c r="D37" s="6"/>
      <c r="L37" s="71"/>
      <c r="M37" s="71"/>
      <c r="N37" s="71"/>
      <c r="O37" s="71"/>
    </row>
    <row r="38" ht="15.75" customHeight="1">
      <c r="C38" s="6"/>
      <c r="D38" s="6"/>
      <c r="L38" s="71"/>
      <c r="M38" s="71"/>
      <c r="N38" s="71"/>
      <c r="O38" s="71"/>
    </row>
    <row r="39" ht="15.75" customHeight="1">
      <c r="C39" s="6"/>
      <c r="D39" s="6"/>
      <c r="L39" s="71"/>
      <c r="M39" s="71"/>
      <c r="N39" s="71"/>
      <c r="O39" s="71"/>
    </row>
    <row r="40" ht="15.75" customHeight="1">
      <c r="C40" s="6"/>
      <c r="D40" s="6"/>
      <c r="L40" s="71"/>
      <c r="M40" s="71"/>
      <c r="N40" s="71"/>
      <c r="O40" s="71"/>
    </row>
    <row r="41" ht="15.75" customHeight="1">
      <c r="C41" s="6"/>
      <c r="D41" s="6"/>
      <c r="L41" s="71"/>
      <c r="M41" s="71"/>
      <c r="N41" s="71"/>
      <c r="O41" s="71"/>
    </row>
    <row r="42" ht="15.75" customHeight="1">
      <c r="C42" s="6"/>
      <c r="D42" s="6"/>
      <c r="L42" s="71"/>
      <c r="M42" s="71"/>
      <c r="N42" s="71"/>
      <c r="O42" s="71"/>
    </row>
    <row r="43" ht="15.75" customHeight="1">
      <c r="C43" s="6"/>
      <c r="D43" s="6"/>
      <c r="L43" s="71"/>
      <c r="M43" s="71"/>
      <c r="N43" s="71"/>
      <c r="O43" s="71"/>
    </row>
    <row r="44" ht="15.75" customHeight="1">
      <c r="C44" s="6"/>
      <c r="D44" s="6"/>
      <c r="L44" s="71"/>
      <c r="M44" s="71"/>
      <c r="N44" s="71"/>
      <c r="O44" s="71"/>
    </row>
    <row r="45" ht="15.75" customHeight="1">
      <c r="C45" s="6"/>
      <c r="D45" s="6"/>
      <c r="L45" s="71"/>
      <c r="M45" s="71"/>
      <c r="N45" s="71"/>
      <c r="O45" s="71"/>
    </row>
    <row r="46" ht="15.75" customHeight="1">
      <c r="C46" s="6"/>
      <c r="D46" s="6"/>
      <c r="L46" s="71"/>
      <c r="M46" s="71"/>
      <c r="N46" s="71"/>
      <c r="O46" s="71"/>
    </row>
    <row r="47" ht="15.75" customHeight="1">
      <c r="C47" s="6"/>
      <c r="D47" s="6"/>
      <c r="L47" s="71"/>
      <c r="M47" s="71"/>
      <c r="N47" s="71"/>
      <c r="O47" s="71"/>
    </row>
    <row r="48" ht="15.75" customHeight="1">
      <c r="C48" s="6"/>
      <c r="D48" s="6"/>
      <c r="L48" s="71"/>
      <c r="M48" s="71"/>
      <c r="N48" s="71"/>
      <c r="O48" s="71"/>
    </row>
    <row r="49" ht="15.75" customHeight="1">
      <c r="C49" s="6"/>
      <c r="D49" s="6"/>
      <c r="L49" s="71"/>
      <c r="M49" s="71"/>
      <c r="N49" s="71"/>
      <c r="O49" s="71"/>
    </row>
    <row r="50" ht="15.75" customHeight="1">
      <c r="C50" s="6"/>
      <c r="D50" s="6"/>
      <c r="L50" s="71"/>
      <c r="M50" s="71"/>
      <c r="N50" s="71"/>
      <c r="O50" s="71"/>
    </row>
    <row r="51" ht="15.75" customHeight="1">
      <c r="C51" s="6"/>
      <c r="D51" s="6"/>
      <c r="L51" s="71"/>
      <c r="M51" s="71"/>
      <c r="N51" s="71"/>
      <c r="O51" s="71"/>
    </row>
    <row r="52" ht="15.75" customHeight="1">
      <c r="C52" s="6"/>
      <c r="D52" s="6"/>
      <c r="L52" s="71"/>
      <c r="M52" s="71"/>
      <c r="N52" s="71"/>
      <c r="O52" s="71"/>
    </row>
    <row r="53" ht="15.75" customHeight="1">
      <c r="C53" s="6"/>
      <c r="D53" s="6"/>
      <c r="L53" s="71"/>
      <c r="M53" s="71"/>
      <c r="N53" s="71"/>
      <c r="O53" s="71"/>
    </row>
    <row r="54" ht="15.75" customHeight="1">
      <c r="C54" s="6"/>
      <c r="D54" s="6"/>
      <c r="L54" s="71"/>
      <c r="M54" s="71"/>
      <c r="N54" s="71"/>
      <c r="O54" s="71"/>
    </row>
    <row r="55" ht="15.75" customHeight="1">
      <c r="C55" s="6"/>
      <c r="D55" s="6"/>
      <c r="L55" s="71"/>
      <c r="M55" s="71"/>
      <c r="N55" s="71"/>
      <c r="O55" s="71"/>
    </row>
    <row r="56" ht="15.75" customHeight="1">
      <c r="C56" s="6"/>
      <c r="D56" s="6"/>
      <c r="L56" s="71"/>
      <c r="M56" s="71"/>
      <c r="N56" s="71"/>
      <c r="O56" s="71"/>
    </row>
    <row r="57" ht="15.75" customHeight="1">
      <c r="C57" s="6"/>
      <c r="D57" s="6"/>
      <c r="L57" s="71"/>
      <c r="M57" s="71"/>
      <c r="N57" s="71"/>
      <c r="O57" s="71"/>
    </row>
    <row r="58" ht="15.75" customHeight="1">
      <c r="C58" s="6"/>
      <c r="D58" s="6"/>
      <c r="L58" s="71"/>
      <c r="M58" s="71"/>
      <c r="N58" s="71"/>
      <c r="O58" s="71"/>
    </row>
    <row r="59" ht="15.75" customHeight="1">
      <c r="C59" s="6"/>
      <c r="D59" s="6"/>
      <c r="L59" s="71"/>
      <c r="M59" s="71"/>
      <c r="N59" s="71"/>
      <c r="O59" s="71"/>
    </row>
    <row r="60" ht="15.75" customHeight="1">
      <c r="C60" s="6"/>
      <c r="D60" s="6"/>
      <c r="L60" s="71"/>
      <c r="M60" s="71"/>
      <c r="N60" s="71"/>
      <c r="O60" s="71"/>
    </row>
    <row r="61" ht="15.75" customHeight="1">
      <c r="C61" s="6"/>
      <c r="D61" s="6"/>
      <c r="L61" s="71"/>
      <c r="M61" s="71"/>
      <c r="N61" s="71"/>
      <c r="O61" s="71"/>
    </row>
    <row r="62" ht="15.75" customHeight="1">
      <c r="C62" s="6"/>
      <c r="D62" s="6"/>
      <c r="L62" s="71"/>
      <c r="M62" s="71"/>
      <c r="N62" s="71"/>
      <c r="O62" s="71"/>
    </row>
    <row r="63" ht="15.75" customHeight="1">
      <c r="C63" s="6"/>
      <c r="D63" s="6"/>
      <c r="L63" s="71"/>
      <c r="M63" s="71"/>
      <c r="N63" s="71"/>
      <c r="O63" s="71"/>
    </row>
    <row r="64" ht="15.75" customHeight="1">
      <c r="C64" s="6"/>
      <c r="D64" s="6"/>
      <c r="L64" s="71"/>
      <c r="M64" s="71"/>
      <c r="N64" s="71"/>
      <c r="O64" s="71"/>
    </row>
    <row r="65" ht="15.75" customHeight="1">
      <c r="C65" s="6"/>
      <c r="D65" s="6"/>
      <c r="L65" s="71"/>
      <c r="M65" s="71"/>
      <c r="N65" s="71"/>
      <c r="O65" s="71"/>
    </row>
    <row r="66" ht="15.75" customHeight="1">
      <c r="C66" s="6"/>
      <c r="D66" s="6"/>
      <c r="L66" s="71"/>
      <c r="M66" s="71"/>
      <c r="N66" s="71"/>
      <c r="O66" s="71"/>
    </row>
    <row r="67" ht="15.75" customHeight="1">
      <c r="C67" s="6"/>
      <c r="D67" s="6"/>
      <c r="L67" s="71"/>
      <c r="M67" s="71"/>
      <c r="N67" s="71"/>
      <c r="O67" s="71"/>
    </row>
    <row r="68" ht="15.75" customHeight="1">
      <c r="C68" s="6"/>
      <c r="D68" s="6"/>
      <c r="L68" s="71"/>
      <c r="M68" s="71"/>
      <c r="N68" s="71"/>
      <c r="O68" s="71"/>
    </row>
    <row r="69" ht="15.75" customHeight="1">
      <c r="C69" s="6"/>
      <c r="D69" s="6"/>
      <c r="L69" s="71"/>
      <c r="M69" s="71"/>
      <c r="N69" s="71"/>
      <c r="O69" s="71"/>
    </row>
    <row r="70" ht="15.75" customHeight="1">
      <c r="C70" s="6"/>
      <c r="D70" s="6"/>
      <c r="L70" s="71"/>
      <c r="M70" s="71"/>
      <c r="N70" s="71"/>
      <c r="O70" s="71"/>
    </row>
    <row r="71" ht="15.75" customHeight="1">
      <c r="C71" s="6"/>
      <c r="D71" s="6"/>
      <c r="L71" s="71"/>
      <c r="M71" s="71"/>
      <c r="N71" s="71"/>
      <c r="O71" s="71"/>
    </row>
    <row r="72" ht="15.75" customHeight="1">
      <c r="C72" s="6"/>
      <c r="D72" s="6"/>
      <c r="L72" s="71"/>
      <c r="M72" s="71"/>
      <c r="N72" s="71"/>
      <c r="O72" s="71"/>
    </row>
    <row r="73" ht="15.75" customHeight="1">
      <c r="C73" s="6"/>
      <c r="D73" s="6"/>
      <c r="L73" s="71"/>
      <c r="M73" s="71"/>
      <c r="N73" s="71"/>
      <c r="O73" s="71"/>
    </row>
    <row r="74" ht="15.75" customHeight="1">
      <c r="C74" s="6"/>
      <c r="D74" s="6"/>
      <c r="L74" s="71"/>
      <c r="M74" s="71"/>
      <c r="N74" s="71"/>
      <c r="O74" s="71"/>
    </row>
    <row r="75" ht="15.75" customHeight="1">
      <c r="C75" s="6"/>
      <c r="D75" s="6"/>
      <c r="L75" s="71"/>
      <c r="M75" s="71"/>
      <c r="N75" s="71"/>
      <c r="O75" s="71"/>
    </row>
    <row r="76" ht="15.75" customHeight="1">
      <c r="C76" s="6"/>
      <c r="D76" s="6"/>
      <c r="L76" s="71"/>
      <c r="M76" s="71"/>
      <c r="N76" s="71"/>
      <c r="O76" s="71"/>
    </row>
    <row r="77" ht="15.75" customHeight="1">
      <c r="C77" s="6"/>
      <c r="D77" s="6"/>
      <c r="L77" s="71"/>
      <c r="M77" s="71"/>
      <c r="N77" s="71"/>
      <c r="O77" s="71"/>
    </row>
    <row r="78" ht="15.75" customHeight="1">
      <c r="C78" s="6"/>
      <c r="D78" s="6"/>
      <c r="L78" s="71"/>
      <c r="M78" s="71"/>
      <c r="N78" s="71"/>
      <c r="O78" s="71"/>
    </row>
    <row r="79" ht="15.75" customHeight="1">
      <c r="C79" s="6"/>
      <c r="D79" s="6"/>
      <c r="L79" s="71"/>
      <c r="M79" s="71"/>
      <c r="N79" s="71"/>
      <c r="O79" s="71"/>
    </row>
    <row r="80" ht="15.75" customHeight="1">
      <c r="C80" s="6"/>
      <c r="D80" s="6"/>
      <c r="L80" s="71"/>
      <c r="M80" s="71"/>
      <c r="N80" s="71"/>
      <c r="O80" s="71"/>
    </row>
    <row r="81" ht="15.75" customHeight="1">
      <c r="C81" s="6"/>
      <c r="D81" s="6"/>
      <c r="L81" s="71"/>
      <c r="M81" s="71"/>
      <c r="N81" s="71"/>
      <c r="O81" s="71"/>
    </row>
    <row r="82" ht="15.75" customHeight="1">
      <c r="C82" s="6"/>
      <c r="D82" s="6"/>
      <c r="L82" s="71"/>
      <c r="M82" s="71"/>
      <c r="N82" s="71"/>
      <c r="O82" s="71"/>
    </row>
    <row r="83" ht="15.75" customHeight="1">
      <c r="C83" s="6"/>
      <c r="D83" s="6"/>
      <c r="L83" s="71"/>
      <c r="M83" s="71"/>
      <c r="N83" s="71"/>
      <c r="O83" s="71"/>
    </row>
    <row r="84" ht="15.75" customHeight="1">
      <c r="C84" s="6"/>
      <c r="D84" s="6"/>
      <c r="L84" s="71"/>
      <c r="M84" s="71"/>
      <c r="N84" s="71"/>
      <c r="O84" s="71"/>
    </row>
    <row r="85" ht="15.75" customHeight="1">
      <c r="C85" s="6"/>
      <c r="D85" s="6"/>
      <c r="L85" s="71"/>
      <c r="M85" s="71"/>
      <c r="N85" s="71"/>
      <c r="O85" s="71"/>
    </row>
    <row r="86" ht="15.75" customHeight="1">
      <c r="C86" s="6"/>
      <c r="D86" s="6"/>
      <c r="L86" s="71"/>
      <c r="M86" s="71"/>
      <c r="N86" s="71"/>
      <c r="O86" s="71"/>
    </row>
    <row r="87" ht="15.75" customHeight="1">
      <c r="C87" s="6"/>
      <c r="D87" s="6"/>
      <c r="L87" s="71"/>
      <c r="M87" s="71"/>
      <c r="N87" s="71"/>
      <c r="O87" s="71"/>
    </row>
    <row r="88" ht="15.75" customHeight="1">
      <c r="C88" s="6"/>
      <c r="D88" s="6"/>
      <c r="L88" s="71"/>
      <c r="M88" s="71"/>
      <c r="N88" s="71"/>
      <c r="O88" s="71"/>
    </row>
    <row r="89" ht="15.75" customHeight="1">
      <c r="C89" s="6"/>
      <c r="D89" s="6"/>
      <c r="L89" s="71"/>
      <c r="M89" s="71"/>
      <c r="N89" s="71"/>
      <c r="O89" s="71"/>
    </row>
    <row r="90" ht="15.75" customHeight="1">
      <c r="C90" s="6"/>
      <c r="D90" s="6"/>
      <c r="L90" s="71"/>
      <c r="M90" s="71"/>
      <c r="N90" s="71"/>
      <c r="O90" s="71"/>
    </row>
    <row r="91" ht="15.75" customHeight="1">
      <c r="C91" s="6"/>
      <c r="D91" s="6"/>
      <c r="L91" s="71"/>
      <c r="M91" s="71"/>
      <c r="N91" s="71"/>
      <c r="O91" s="71"/>
    </row>
    <row r="92" ht="15.75" customHeight="1">
      <c r="C92" s="6"/>
      <c r="D92" s="6"/>
      <c r="L92" s="71"/>
      <c r="M92" s="71"/>
      <c r="N92" s="71"/>
      <c r="O92" s="71"/>
    </row>
    <row r="93" ht="15.75" customHeight="1">
      <c r="C93" s="6"/>
      <c r="D93" s="6"/>
      <c r="L93" s="71"/>
      <c r="M93" s="71"/>
      <c r="N93" s="71"/>
      <c r="O93" s="71"/>
    </row>
    <row r="94" ht="15.75" customHeight="1">
      <c r="C94" s="6"/>
      <c r="D94" s="6"/>
      <c r="L94" s="71"/>
      <c r="M94" s="71"/>
      <c r="N94" s="71"/>
      <c r="O94" s="71"/>
    </row>
    <row r="95" ht="15.75" customHeight="1">
      <c r="C95" s="6"/>
      <c r="D95" s="6"/>
      <c r="L95" s="71"/>
      <c r="M95" s="71"/>
      <c r="N95" s="71"/>
      <c r="O95" s="71"/>
    </row>
    <row r="96" ht="15.75" customHeight="1">
      <c r="C96" s="6"/>
      <c r="D96" s="6"/>
      <c r="L96" s="71"/>
      <c r="M96" s="71"/>
      <c r="N96" s="71"/>
      <c r="O96" s="71"/>
    </row>
    <row r="97" ht="15.75" customHeight="1">
      <c r="C97" s="6"/>
      <c r="D97" s="6"/>
      <c r="L97" s="71"/>
      <c r="M97" s="71"/>
      <c r="N97" s="71"/>
      <c r="O97" s="71"/>
    </row>
    <row r="98" ht="15.75" customHeight="1">
      <c r="C98" s="6"/>
      <c r="D98" s="6"/>
      <c r="L98" s="71"/>
      <c r="M98" s="71"/>
      <c r="N98" s="71"/>
      <c r="O98" s="71"/>
    </row>
    <row r="99" ht="15.75" customHeight="1">
      <c r="C99" s="6"/>
      <c r="D99" s="6"/>
      <c r="L99" s="71"/>
      <c r="M99" s="71"/>
      <c r="N99" s="71"/>
      <c r="O99" s="71"/>
    </row>
    <row r="100" ht="15.75" customHeight="1">
      <c r="C100" s="6"/>
      <c r="D100" s="6"/>
      <c r="L100" s="71"/>
      <c r="M100" s="71"/>
      <c r="N100" s="71"/>
      <c r="O100" s="71"/>
    </row>
    <row r="101" ht="15.75" customHeight="1">
      <c r="C101" s="6"/>
      <c r="D101" s="6"/>
      <c r="L101" s="71"/>
      <c r="M101" s="71"/>
      <c r="N101" s="71"/>
      <c r="O101" s="71"/>
    </row>
    <row r="102" ht="15.75" customHeight="1">
      <c r="C102" s="6"/>
      <c r="D102" s="6"/>
      <c r="L102" s="71"/>
      <c r="M102" s="71"/>
      <c r="N102" s="71"/>
      <c r="O102" s="71"/>
    </row>
    <row r="103" ht="15.75" customHeight="1">
      <c r="C103" s="6"/>
      <c r="D103" s="6"/>
      <c r="L103" s="71"/>
      <c r="M103" s="71"/>
      <c r="N103" s="71"/>
      <c r="O103" s="71"/>
    </row>
    <row r="104" ht="15.75" customHeight="1">
      <c r="C104" s="6"/>
      <c r="D104" s="6"/>
      <c r="L104" s="71"/>
      <c r="M104" s="71"/>
      <c r="N104" s="71"/>
      <c r="O104" s="71"/>
    </row>
    <row r="105" ht="15.75" customHeight="1">
      <c r="C105" s="6"/>
      <c r="D105" s="6"/>
      <c r="L105" s="71"/>
      <c r="M105" s="71"/>
      <c r="N105" s="71"/>
      <c r="O105" s="71"/>
    </row>
    <row r="106" ht="15.75" customHeight="1">
      <c r="C106" s="6"/>
      <c r="D106" s="6"/>
      <c r="L106" s="71"/>
      <c r="M106" s="71"/>
      <c r="N106" s="71"/>
      <c r="O106" s="71"/>
    </row>
    <row r="107" ht="15.75" customHeight="1">
      <c r="C107" s="6"/>
      <c r="D107" s="6"/>
      <c r="L107" s="71"/>
      <c r="M107" s="71"/>
      <c r="N107" s="71"/>
      <c r="O107" s="71"/>
    </row>
    <row r="108" ht="15.75" customHeight="1">
      <c r="C108" s="6"/>
      <c r="D108" s="6"/>
      <c r="L108" s="71"/>
      <c r="M108" s="71"/>
      <c r="N108" s="71"/>
      <c r="O108" s="71"/>
    </row>
    <row r="109" ht="15.75" customHeight="1">
      <c r="C109" s="6"/>
      <c r="D109" s="6"/>
      <c r="L109" s="71"/>
      <c r="M109" s="71"/>
      <c r="N109" s="71"/>
      <c r="O109" s="71"/>
    </row>
    <row r="110" ht="15.75" customHeight="1">
      <c r="C110" s="6"/>
      <c r="D110" s="6"/>
      <c r="L110" s="71"/>
      <c r="M110" s="71"/>
      <c r="N110" s="71"/>
      <c r="O110" s="71"/>
    </row>
    <row r="111" ht="15.75" customHeight="1">
      <c r="C111" s="6"/>
      <c r="D111" s="6"/>
      <c r="L111" s="71"/>
      <c r="M111" s="71"/>
      <c r="N111" s="71"/>
      <c r="O111" s="71"/>
    </row>
    <row r="112" ht="15.75" customHeight="1">
      <c r="C112" s="6"/>
      <c r="D112" s="6"/>
      <c r="L112" s="71"/>
      <c r="M112" s="71"/>
      <c r="N112" s="71"/>
      <c r="O112" s="71"/>
    </row>
    <row r="113" ht="15.75" customHeight="1">
      <c r="C113" s="6"/>
      <c r="D113" s="6"/>
      <c r="L113" s="71"/>
      <c r="M113" s="71"/>
      <c r="N113" s="71"/>
      <c r="O113" s="71"/>
    </row>
    <row r="114" ht="15.75" customHeight="1">
      <c r="C114" s="6"/>
      <c r="D114" s="6"/>
      <c r="L114" s="71"/>
      <c r="M114" s="71"/>
      <c r="N114" s="71"/>
      <c r="O114" s="71"/>
    </row>
    <row r="115" ht="15.75" customHeight="1">
      <c r="C115" s="6"/>
      <c r="D115" s="6"/>
      <c r="L115" s="71"/>
      <c r="M115" s="71"/>
      <c r="N115" s="71"/>
      <c r="O115" s="71"/>
    </row>
    <row r="116" ht="15.75" customHeight="1">
      <c r="C116" s="6"/>
      <c r="D116" s="6"/>
      <c r="L116" s="71"/>
      <c r="M116" s="71"/>
      <c r="N116" s="71"/>
      <c r="O116" s="71"/>
    </row>
    <row r="117" ht="15.75" customHeight="1">
      <c r="C117" s="6"/>
      <c r="D117" s="6"/>
      <c r="L117" s="71"/>
      <c r="M117" s="71"/>
      <c r="N117" s="71"/>
      <c r="O117" s="71"/>
    </row>
    <row r="118" ht="15.75" customHeight="1">
      <c r="C118" s="6"/>
      <c r="D118" s="6"/>
      <c r="L118" s="71"/>
      <c r="M118" s="71"/>
      <c r="N118" s="71"/>
      <c r="O118" s="71"/>
    </row>
    <row r="119" ht="15.75" customHeight="1">
      <c r="C119" s="6"/>
      <c r="D119" s="6"/>
      <c r="L119" s="71"/>
      <c r="M119" s="71"/>
      <c r="N119" s="71"/>
      <c r="O119" s="71"/>
    </row>
    <row r="120" ht="15.75" customHeight="1">
      <c r="C120" s="6"/>
      <c r="D120" s="6"/>
      <c r="L120" s="71"/>
      <c r="M120" s="71"/>
      <c r="N120" s="71"/>
      <c r="O120" s="71"/>
    </row>
    <row r="121" ht="15.75" customHeight="1">
      <c r="C121" s="6"/>
      <c r="D121" s="6"/>
      <c r="L121" s="71"/>
      <c r="M121" s="71"/>
      <c r="N121" s="71"/>
      <c r="O121" s="71"/>
    </row>
    <row r="122" ht="15.75" customHeight="1">
      <c r="C122" s="6"/>
      <c r="D122" s="6"/>
      <c r="L122" s="71"/>
      <c r="M122" s="71"/>
      <c r="N122" s="71"/>
      <c r="O122" s="71"/>
    </row>
    <row r="123" ht="15.75" customHeight="1">
      <c r="C123" s="6"/>
      <c r="D123" s="6"/>
      <c r="L123" s="71"/>
      <c r="M123" s="71"/>
      <c r="N123" s="71"/>
      <c r="O123" s="71"/>
    </row>
    <row r="124" ht="15.75" customHeight="1">
      <c r="C124" s="6"/>
      <c r="D124" s="6"/>
      <c r="L124" s="71"/>
      <c r="M124" s="71"/>
      <c r="N124" s="71"/>
      <c r="O124" s="71"/>
    </row>
    <row r="125" ht="15.75" customHeight="1">
      <c r="C125" s="6"/>
      <c r="D125" s="6"/>
      <c r="L125" s="71"/>
      <c r="M125" s="71"/>
      <c r="N125" s="71"/>
      <c r="O125" s="71"/>
    </row>
    <row r="126" ht="15.75" customHeight="1">
      <c r="C126" s="6"/>
      <c r="D126" s="6"/>
      <c r="L126" s="71"/>
      <c r="M126" s="71"/>
      <c r="N126" s="71"/>
      <c r="O126" s="71"/>
    </row>
    <row r="127" ht="15.75" customHeight="1">
      <c r="C127" s="6"/>
      <c r="D127" s="6"/>
      <c r="L127" s="71"/>
      <c r="M127" s="71"/>
      <c r="N127" s="71"/>
      <c r="O127" s="71"/>
    </row>
    <row r="128" ht="15.75" customHeight="1">
      <c r="C128" s="6"/>
      <c r="D128" s="6"/>
      <c r="L128" s="71"/>
      <c r="M128" s="71"/>
      <c r="N128" s="71"/>
      <c r="O128" s="71"/>
    </row>
    <row r="129" ht="15.75" customHeight="1">
      <c r="C129" s="6"/>
      <c r="D129" s="6"/>
      <c r="L129" s="71"/>
      <c r="M129" s="71"/>
      <c r="N129" s="71"/>
      <c r="O129" s="71"/>
    </row>
    <row r="130" ht="15.75" customHeight="1">
      <c r="C130" s="6"/>
      <c r="D130" s="6"/>
      <c r="L130" s="71"/>
      <c r="M130" s="71"/>
      <c r="N130" s="71"/>
      <c r="O130" s="71"/>
    </row>
    <row r="131" ht="15.75" customHeight="1">
      <c r="C131" s="6"/>
      <c r="D131" s="6"/>
      <c r="L131" s="71"/>
      <c r="M131" s="71"/>
      <c r="N131" s="71"/>
      <c r="O131" s="71"/>
    </row>
    <row r="132" ht="15.75" customHeight="1">
      <c r="C132" s="6"/>
      <c r="D132" s="6"/>
      <c r="L132" s="71"/>
      <c r="M132" s="71"/>
      <c r="N132" s="71"/>
      <c r="O132" s="71"/>
    </row>
    <row r="133" ht="15.75" customHeight="1">
      <c r="C133" s="6"/>
      <c r="D133" s="6"/>
      <c r="L133" s="71"/>
      <c r="M133" s="71"/>
      <c r="N133" s="71"/>
      <c r="O133" s="71"/>
    </row>
    <row r="134" ht="15.75" customHeight="1">
      <c r="C134" s="6"/>
      <c r="D134" s="6"/>
      <c r="L134" s="71"/>
      <c r="M134" s="71"/>
      <c r="N134" s="71"/>
      <c r="O134" s="71"/>
    </row>
    <row r="135" ht="15.75" customHeight="1">
      <c r="C135" s="6"/>
      <c r="D135" s="6"/>
      <c r="L135" s="71"/>
      <c r="M135" s="71"/>
      <c r="N135" s="71"/>
      <c r="O135" s="71"/>
    </row>
    <row r="136" ht="15.75" customHeight="1">
      <c r="C136" s="6"/>
      <c r="D136" s="6"/>
      <c r="L136" s="71"/>
      <c r="M136" s="71"/>
      <c r="N136" s="71"/>
      <c r="O136" s="71"/>
    </row>
    <row r="137" ht="15.75" customHeight="1">
      <c r="C137" s="6"/>
      <c r="D137" s="6"/>
      <c r="L137" s="71"/>
      <c r="M137" s="71"/>
      <c r="N137" s="71"/>
      <c r="O137" s="71"/>
    </row>
    <row r="138" ht="15.75" customHeight="1">
      <c r="C138" s="6"/>
      <c r="D138" s="6"/>
      <c r="L138" s="71"/>
      <c r="M138" s="71"/>
      <c r="N138" s="71"/>
      <c r="O138" s="71"/>
    </row>
    <row r="139" ht="15.75" customHeight="1">
      <c r="C139" s="6"/>
      <c r="D139" s="6"/>
      <c r="L139" s="71"/>
      <c r="M139" s="71"/>
      <c r="N139" s="71"/>
      <c r="O139" s="71"/>
    </row>
    <row r="140" ht="15.75" customHeight="1">
      <c r="C140" s="6"/>
      <c r="D140" s="6"/>
      <c r="L140" s="71"/>
      <c r="M140" s="71"/>
      <c r="N140" s="71"/>
      <c r="O140" s="71"/>
    </row>
    <row r="141" ht="15.75" customHeight="1">
      <c r="C141" s="6"/>
      <c r="D141" s="6"/>
      <c r="L141" s="71"/>
      <c r="M141" s="71"/>
      <c r="N141" s="71"/>
      <c r="O141" s="71"/>
    </row>
    <row r="142" ht="15.75" customHeight="1">
      <c r="C142" s="6"/>
      <c r="D142" s="6"/>
      <c r="L142" s="71"/>
      <c r="M142" s="71"/>
      <c r="N142" s="71"/>
      <c r="O142" s="71"/>
    </row>
    <row r="143" ht="15.75" customHeight="1">
      <c r="C143" s="6"/>
      <c r="D143" s="6"/>
      <c r="L143" s="71"/>
      <c r="M143" s="71"/>
      <c r="N143" s="71"/>
      <c r="O143" s="71"/>
    </row>
    <row r="144" ht="15.75" customHeight="1">
      <c r="C144" s="6"/>
      <c r="D144" s="6"/>
      <c r="L144" s="71"/>
      <c r="M144" s="71"/>
      <c r="N144" s="71"/>
      <c r="O144" s="71"/>
    </row>
    <row r="145" ht="15.75" customHeight="1">
      <c r="C145" s="6"/>
      <c r="D145" s="6"/>
      <c r="L145" s="71"/>
      <c r="M145" s="71"/>
      <c r="N145" s="71"/>
      <c r="O145" s="71"/>
    </row>
    <row r="146" ht="15.75" customHeight="1">
      <c r="C146" s="6"/>
      <c r="D146" s="6"/>
      <c r="L146" s="71"/>
      <c r="M146" s="71"/>
      <c r="N146" s="71"/>
      <c r="O146" s="71"/>
    </row>
    <row r="147" ht="15.75" customHeight="1">
      <c r="C147" s="6"/>
      <c r="D147" s="6"/>
      <c r="L147" s="71"/>
      <c r="M147" s="71"/>
      <c r="N147" s="71"/>
      <c r="O147" s="71"/>
    </row>
    <row r="148" ht="15.75" customHeight="1">
      <c r="C148" s="6"/>
      <c r="D148" s="6"/>
      <c r="L148" s="71"/>
      <c r="M148" s="71"/>
      <c r="N148" s="71"/>
      <c r="O148" s="71"/>
    </row>
    <row r="149" ht="15.75" customHeight="1">
      <c r="C149" s="6"/>
      <c r="D149" s="6"/>
      <c r="L149" s="71"/>
      <c r="M149" s="71"/>
      <c r="N149" s="71"/>
      <c r="O149" s="71"/>
    </row>
    <row r="150" ht="15.75" customHeight="1">
      <c r="C150" s="6"/>
      <c r="D150" s="6"/>
      <c r="L150" s="71"/>
      <c r="M150" s="71"/>
      <c r="N150" s="71"/>
      <c r="O150" s="71"/>
    </row>
    <row r="151" ht="15.75" customHeight="1">
      <c r="C151" s="6"/>
      <c r="D151" s="6"/>
      <c r="L151" s="71"/>
      <c r="M151" s="71"/>
      <c r="N151" s="71"/>
      <c r="O151" s="71"/>
    </row>
    <row r="152" ht="15.75" customHeight="1">
      <c r="C152" s="6"/>
      <c r="D152" s="6"/>
      <c r="L152" s="71"/>
      <c r="M152" s="71"/>
      <c r="N152" s="71"/>
      <c r="O152" s="71"/>
    </row>
    <row r="153" ht="15.75" customHeight="1">
      <c r="C153" s="6"/>
      <c r="D153" s="6"/>
      <c r="L153" s="71"/>
      <c r="M153" s="71"/>
      <c r="N153" s="71"/>
      <c r="O153" s="71"/>
    </row>
    <row r="154" ht="15.75" customHeight="1">
      <c r="C154" s="6"/>
      <c r="D154" s="6"/>
      <c r="L154" s="71"/>
      <c r="M154" s="71"/>
      <c r="N154" s="71"/>
      <c r="O154" s="71"/>
    </row>
    <row r="155" ht="15.75" customHeight="1">
      <c r="C155" s="6"/>
      <c r="D155" s="6"/>
      <c r="L155" s="71"/>
      <c r="M155" s="71"/>
      <c r="N155" s="71"/>
      <c r="O155" s="71"/>
    </row>
    <row r="156" ht="15.75" customHeight="1">
      <c r="C156" s="6"/>
      <c r="D156" s="6"/>
      <c r="L156" s="71"/>
      <c r="M156" s="71"/>
      <c r="N156" s="71"/>
      <c r="O156" s="71"/>
    </row>
    <row r="157" ht="15.75" customHeight="1">
      <c r="C157" s="6"/>
      <c r="D157" s="6"/>
      <c r="L157" s="71"/>
      <c r="M157" s="71"/>
      <c r="N157" s="71"/>
      <c r="O157" s="71"/>
    </row>
    <row r="158" ht="15.75" customHeight="1">
      <c r="C158" s="6"/>
      <c r="D158" s="6"/>
      <c r="L158" s="71"/>
      <c r="M158" s="71"/>
      <c r="N158" s="71"/>
      <c r="O158" s="71"/>
    </row>
    <row r="159" ht="15.75" customHeight="1">
      <c r="C159" s="6"/>
      <c r="D159" s="6"/>
      <c r="L159" s="71"/>
      <c r="M159" s="71"/>
      <c r="N159" s="71"/>
      <c r="O159" s="71"/>
    </row>
    <row r="160" ht="15.75" customHeight="1">
      <c r="C160" s="6"/>
      <c r="D160" s="6"/>
      <c r="L160" s="71"/>
      <c r="M160" s="71"/>
      <c r="N160" s="71"/>
      <c r="O160" s="71"/>
    </row>
    <row r="161" ht="15.75" customHeight="1">
      <c r="C161" s="6"/>
      <c r="D161" s="6"/>
      <c r="L161" s="71"/>
      <c r="M161" s="71"/>
      <c r="N161" s="71"/>
      <c r="O161" s="71"/>
    </row>
    <row r="162" ht="15.75" customHeight="1">
      <c r="C162" s="6"/>
      <c r="D162" s="6"/>
      <c r="L162" s="71"/>
      <c r="M162" s="71"/>
      <c r="N162" s="71"/>
      <c r="O162" s="71"/>
    </row>
    <row r="163" ht="15.75" customHeight="1">
      <c r="C163" s="6"/>
      <c r="D163" s="6"/>
      <c r="L163" s="71"/>
      <c r="M163" s="71"/>
      <c r="N163" s="71"/>
      <c r="O163" s="71"/>
    </row>
    <row r="164" ht="15.75" customHeight="1">
      <c r="C164" s="6"/>
      <c r="D164" s="6"/>
      <c r="L164" s="71"/>
      <c r="M164" s="71"/>
      <c r="N164" s="71"/>
      <c r="O164" s="71"/>
    </row>
    <row r="165" ht="15.75" customHeight="1">
      <c r="C165" s="6"/>
      <c r="D165" s="6"/>
      <c r="L165" s="71"/>
      <c r="M165" s="71"/>
      <c r="N165" s="71"/>
      <c r="O165" s="71"/>
    </row>
    <row r="166" ht="15.75" customHeight="1">
      <c r="C166" s="6"/>
      <c r="D166" s="6"/>
      <c r="L166" s="71"/>
      <c r="M166" s="71"/>
      <c r="N166" s="71"/>
      <c r="O166" s="71"/>
    </row>
    <row r="167" ht="15.75" customHeight="1">
      <c r="C167" s="6"/>
      <c r="D167" s="6"/>
      <c r="L167" s="71"/>
      <c r="M167" s="71"/>
      <c r="N167" s="71"/>
      <c r="O167" s="71"/>
    </row>
    <row r="168" ht="15.75" customHeight="1">
      <c r="C168" s="6"/>
      <c r="D168" s="6"/>
      <c r="L168" s="71"/>
      <c r="M168" s="71"/>
      <c r="N168" s="71"/>
      <c r="O168" s="71"/>
    </row>
    <row r="169" ht="15.75" customHeight="1">
      <c r="C169" s="6"/>
      <c r="D169" s="6"/>
      <c r="L169" s="71"/>
      <c r="M169" s="71"/>
      <c r="N169" s="71"/>
      <c r="O169" s="71"/>
    </row>
    <row r="170" ht="15.75" customHeight="1">
      <c r="C170" s="6"/>
      <c r="D170" s="6"/>
      <c r="L170" s="71"/>
      <c r="M170" s="71"/>
      <c r="N170" s="71"/>
      <c r="O170" s="71"/>
    </row>
    <row r="171" ht="15.75" customHeight="1">
      <c r="C171" s="6"/>
      <c r="D171" s="6"/>
      <c r="L171" s="71"/>
      <c r="M171" s="71"/>
      <c r="N171" s="71"/>
      <c r="O171" s="71"/>
    </row>
    <row r="172" ht="15.75" customHeight="1">
      <c r="C172" s="6"/>
      <c r="D172" s="6"/>
      <c r="L172" s="71"/>
      <c r="M172" s="71"/>
      <c r="N172" s="71"/>
      <c r="O172" s="71"/>
    </row>
    <row r="173" ht="15.75" customHeight="1">
      <c r="C173" s="6"/>
      <c r="D173" s="6"/>
      <c r="L173" s="71"/>
      <c r="M173" s="71"/>
      <c r="N173" s="71"/>
      <c r="O173" s="71"/>
    </row>
    <row r="174" ht="15.75" customHeight="1">
      <c r="C174" s="6"/>
      <c r="D174" s="6"/>
      <c r="L174" s="71"/>
      <c r="M174" s="71"/>
      <c r="N174" s="71"/>
      <c r="O174" s="71"/>
    </row>
    <row r="175" ht="15.75" customHeight="1">
      <c r="C175" s="6"/>
      <c r="D175" s="6"/>
      <c r="L175" s="71"/>
      <c r="M175" s="71"/>
      <c r="N175" s="71"/>
      <c r="O175" s="71"/>
    </row>
    <row r="176" ht="15.75" customHeight="1">
      <c r="C176" s="6"/>
      <c r="D176" s="6"/>
      <c r="L176" s="71"/>
      <c r="M176" s="71"/>
      <c r="N176" s="71"/>
      <c r="O176" s="71"/>
    </row>
    <row r="177" ht="15.75" customHeight="1">
      <c r="C177" s="6"/>
      <c r="D177" s="6"/>
      <c r="L177" s="71"/>
      <c r="M177" s="71"/>
      <c r="N177" s="71"/>
      <c r="O177" s="71"/>
    </row>
    <row r="178" ht="15.75" customHeight="1">
      <c r="C178" s="6"/>
      <c r="D178" s="6"/>
      <c r="L178" s="71"/>
      <c r="M178" s="71"/>
      <c r="N178" s="71"/>
      <c r="O178" s="71"/>
    </row>
    <row r="179" ht="15.75" customHeight="1">
      <c r="C179" s="6"/>
      <c r="D179" s="6"/>
      <c r="L179" s="71"/>
      <c r="M179" s="71"/>
      <c r="N179" s="71"/>
      <c r="O179" s="71"/>
    </row>
    <row r="180" ht="15.75" customHeight="1">
      <c r="C180" s="6"/>
      <c r="D180" s="6"/>
      <c r="L180" s="71"/>
      <c r="M180" s="71"/>
      <c r="N180" s="71"/>
      <c r="O180" s="71"/>
    </row>
    <row r="181" ht="15.75" customHeight="1">
      <c r="C181" s="6"/>
      <c r="D181" s="6"/>
      <c r="L181" s="71"/>
      <c r="M181" s="71"/>
      <c r="N181" s="71"/>
      <c r="O181" s="71"/>
    </row>
    <row r="182" ht="15.75" customHeight="1">
      <c r="C182" s="6"/>
      <c r="D182" s="6"/>
      <c r="L182" s="71"/>
      <c r="M182" s="71"/>
      <c r="N182" s="71"/>
      <c r="O182" s="71"/>
    </row>
    <row r="183" ht="15.75" customHeight="1">
      <c r="C183" s="6"/>
      <c r="D183" s="6"/>
      <c r="L183" s="71"/>
      <c r="M183" s="71"/>
      <c r="N183" s="71"/>
      <c r="O183" s="71"/>
    </row>
    <row r="184" ht="15.75" customHeight="1">
      <c r="C184" s="6"/>
      <c r="D184" s="6"/>
      <c r="L184" s="71"/>
      <c r="M184" s="71"/>
      <c r="N184" s="71"/>
      <c r="O184" s="71"/>
    </row>
    <row r="185" ht="15.75" customHeight="1">
      <c r="C185" s="6"/>
      <c r="D185" s="6"/>
      <c r="L185" s="71"/>
      <c r="M185" s="71"/>
      <c r="N185" s="71"/>
      <c r="O185" s="71"/>
    </row>
    <row r="186" ht="15.75" customHeight="1">
      <c r="C186" s="6"/>
      <c r="D186" s="6"/>
      <c r="L186" s="71"/>
      <c r="M186" s="71"/>
      <c r="N186" s="71"/>
      <c r="O186" s="71"/>
    </row>
    <row r="187" ht="15.75" customHeight="1">
      <c r="C187" s="6"/>
      <c r="D187" s="6"/>
      <c r="L187" s="71"/>
      <c r="M187" s="71"/>
      <c r="N187" s="71"/>
      <c r="O187" s="71"/>
    </row>
    <row r="188" ht="15.75" customHeight="1">
      <c r="C188" s="6"/>
      <c r="D188" s="6"/>
      <c r="L188" s="71"/>
      <c r="M188" s="71"/>
      <c r="N188" s="71"/>
      <c r="O188" s="71"/>
    </row>
    <row r="189" ht="15.75" customHeight="1">
      <c r="C189" s="6"/>
      <c r="D189" s="6"/>
      <c r="L189" s="71"/>
      <c r="M189" s="71"/>
      <c r="N189" s="71"/>
      <c r="O189" s="71"/>
    </row>
    <row r="190" ht="15.75" customHeight="1">
      <c r="C190" s="6"/>
      <c r="D190" s="6"/>
      <c r="L190" s="71"/>
      <c r="M190" s="71"/>
      <c r="N190" s="71"/>
      <c r="O190" s="71"/>
    </row>
    <row r="191" ht="15.75" customHeight="1">
      <c r="C191" s="6"/>
      <c r="D191" s="6"/>
      <c r="L191" s="71"/>
      <c r="M191" s="71"/>
      <c r="N191" s="71"/>
      <c r="O191" s="71"/>
    </row>
    <row r="192" ht="15.75" customHeight="1">
      <c r="C192" s="6"/>
      <c r="D192" s="6"/>
      <c r="L192" s="71"/>
      <c r="M192" s="71"/>
      <c r="N192" s="71"/>
      <c r="O192" s="71"/>
    </row>
    <row r="193" ht="15.75" customHeight="1">
      <c r="C193" s="6"/>
      <c r="D193" s="6"/>
      <c r="L193" s="71"/>
      <c r="M193" s="71"/>
      <c r="N193" s="71"/>
      <c r="O193" s="71"/>
    </row>
    <row r="194" ht="15.75" customHeight="1">
      <c r="C194" s="6"/>
      <c r="D194" s="6"/>
      <c r="L194" s="71"/>
      <c r="M194" s="71"/>
      <c r="N194" s="71"/>
      <c r="O194" s="71"/>
    </row>
    <row r="195" ht="15.75" customHeight="1">
      <c r="C195" s="6"/>
      <c r="D195" s="6"/>
      <c r="L195" s="71"/>
      <c r="M195" s="71"/>
      <c r="N195" s="71"/>
      <c r="O195" s="71"/>
    </row>
    <row r="196" ht="15.75" customHeight="1">
      <c r="C196" s="6"/>
      <c r="D196" s="6"/>
      <c r="L196" s="71"/>
      <c r="M196" s="71"/>
      <c r="N196" s="71"/>
      <c r="O196" s="71"/>
    </row>
    <row r="197" ht="15.75" customHeight="1">
      <c r="C197" s="6"/>
      <c r="D197" s="6"/>
      <c r="L197" s="71"/>
      <c r="M197" s="71"/>
      <c r="N197" s="71"/>
      <c r="O197" s="71"/>
    </row>
    <row r="198" ht="15.75" customHeight="1">
      <c r="C198" s="6"/>
      <c r="D198" s="6"/>
      <c r="L198" s="71"/>
      <c r="M198" s="71"/>
      <c r="N198" s="71"/>
      <c r="O198" s="71"/>
    </row>
    <row r="199" ht="15.75" customHeight="1">
      <c r="C199" s="6"/>
      <c r="D199" s="6"/>
      <c r="L199" s="71"/>
      <c r="M199" s="71"/>
      <c r="N199" s="71"/>
      <c r="O199" s="71"/>
    </row>
    <row r="200" ht="15.75" customHeight="1">
      <c r="C200" s="6"/>
      <c r="D200" s="6"/>
      <c r="L200" s="71"/>
      <c r="M200" s="71"/>
      <c r="N200" s="71"/>
      <c r="O200" s="71"/>
    </row>
    <row r="201" ht="15.75" customHeight="1">
      <c r="C201" s="6"/>
      <c r="D201" s="6"/>
      <c r="L201" s="71"/>
      <c r="M201" s="71"/>
      <c r="N201" s="71"/>
      <c r="O201" s="71"/>
    </row>
    <row r="202" ht="15.75" customHeight="1">
      <c r="C202" s="6"/>
      <c r="D202" s="6"/>
      <c r="L202" s="71"/>
      <c r="M202" s="71"/>
      <c r="N202" s="71"/>
      <c r="O202" s="71"/>
    </row>
    <row r="203" ht="15.75" customHeight="1">
      <c r="C203" s="6"/>
      <c r="D203" s="6"/>
      <c r="L203" s="71"/>
      <c r="M203" s="71"/>
      <c r="N203" s="71"/>
      <c r="O203" s="71"/>
    </row>
    <row r="204" ht="15.75" customHeight="1">
      <c r="C204" s="6"/>
      <c r="D204" s="6"/>
      <c r="L204" s="71"/>
      <c r="M204" s="71"/>
      <c r="N204" s="71"/>
      <c r="O204" s="71"/>
    </row>
    <row r="205" ht="15.75" customHeight="1">
      <c r="C205" s="6"/>
      <c r="D205" s="6"/>
      <c r="L205" s="71"/>
      <c r="M205" s="71"/>
      <c r="N205" s="71"/>
      <c r="O205" s="71"/>
    </row>
    <row r="206" ht="15.75" customHeight="1">
      <c r="C206" s="6"/>
      <c r="D206" s="6"/>
      <c r="L206" s="71"/>
      <c r="M206" s="71"/>
      <c r="N206" s="71"/>
      <c r="O206" s="71"/>
    </row>
    <row r="207" ht="15.75" customHeight="1">
      <c r="C207" s="6"/>
      <c r="D207" s="6"/>
      <c r="L207" s="71"/>
      <c r="M207" s="71"/>
      <c r="N207" s="71"/>
      <c r="O207" s="71"/>
    </row>
    <row r="208" ht="15.75" customHeight="1">
      <c r="C208" s="6"/>
      <c r="D208" s="6"/>
      <c r="L208" s="71"/>
      <c r="M208" s="71"/>
      <c r="N208" s="71"/>
      <c r="O208" s="71"/>
    </row>
    <row r="209" ht="15.75" customHeight="1">
      <c r="C209" s="6"/>
      <c r="D209" s="6"/>
      <c r="L209" s="71"/>
      <c r="M209" s="71"/>
      <c r="N209" s="71"/>
      <c r="O209" s="71"/>
    </row>
    <row r="210" ht="15.75" customHeight="1">
      <c r="C210" s="6"/>
      <c r="D210" s="6"/>
      <c r="L210" s="71"/>
      <c r="M210" s="71"/>
      <c r="N210" s="71"/>
      <c r="O210" s="71"/>
    </row>
    <row r="211" ht="15.75" customHeight="1">
      <c r="C211" s="6"/>
      <c r="D211" s="6"/>
      <c r="L211" s="71"/>
      <c r="M211" s="71"/>
      <c r="N211" s="71"/>
      <c r="O211" s="71"/>
    </row>
    <row r="212" ht="15.75" customHeight="1">
      <c r="C212" s="6"/>
      <c r="D212" s="6"/>
      <c r="L212" s="71"/>
      <c r="M212" s="71"/>
      <c r="N212" s="71"/>
      <c r="O212" s="71"/>
    </row>
    <row r="213" ht="15.75" customHeight="1">
      <c r="C213" s="6"/>
      <c r="D213" s="6"/>
      <c r="L213" s="71"/>
      <c r="M213" s="71"/>
      <c r="N213" s="71"/>
      <c r="O213" s="71"/>
    </row>
    <row r="214" ht="15.75" customHeight="1">
      <c r="C214" s="6"/>
      <c r="D214" s="6"/>
      <c r="L214" s="71"/>
      <c r="M214" s="71"/>
      <c r="N214" s="71"/>
      <c r="O214" s="71"/>
    </row>
    <row r="215" ht="15.75" customHeight="1">
      <c r="C215" s="6"/>
      <c r="D215" s="6"/>
      <c r="L215" s="71"/>
      <c r="M215" s="71"/>
      <c r="N215" s="71"/>
      <c r="O215" s="71"/>
    </row>
    <row r="216" ht="15.75" customHeight="1">
      <c r="C216" s="6"/>
      <c r="D216" s="6"/>
      <c r="L216" s="71"/>
      <c r="M216" s="71"/>
      <c r="N216" s="71"/>
      <c r="O216" s="71"/>
    </row>
    <row r="217" ht="15.75" customHeight="1">
      <c r="C217" s="6"/>
      <c r="D217" s="6"/>
      <c r="L217" s="71"/>
      <c r="M217" s="71"/>
      <c r="N217" s="71"/>
      <c r="O217" s="71"/>
    </row>
    <row r="218" ht="15.75" customHeight="1">
      <c r="C218" s="6"/>
      <c r="D218" s="6"/>
      <c r="L218" s="71"/>
      <c r="M218" s="71"/>
      <c r="N218" s="71"/>
      <c r="O218" s="71"/>
    </row>
    <row r="219" ht="15.75" customHeight="1">
      <c r="C219" s="6"/>
      <c r="D219" s="6"/>
      <c r="L219" s="71"/>
      <c r="M219" s="71"/>
      <c r="N219" s="71"/>
      <c r="O219" s="71"/>
    </row>
    <row r="220" ht="15.75" customHeight="1">
      <c r="C220" s="6"/>
      <c r="D220" s="6"/>
      <c r="L220" s="71"/>
      <c r="M220" s="71"/>
      <c r="N220" s="71"/>
      <c r="O220" s="71"/>
    </row>
    <row r="221" ht="15.75" customHeight="1">
      <c r="C221" s="6"/>
      <c r="D221" s="6"/>
      <c r="L221" s="71"/>
      <c r="M221" s="71"/>
      <c r="N221" s="71"/>
      <c r="O221" s="71"/>
    </row>
    <row r="222" ht="15.75" customHeight="1">
      <c r="C222" s="6"/>
      <c r="D222" s="6"/>
      <c r="L222" s="71"/>
      <c r="M222" s="71"/>
      <c r="N222" s="71"/>
      <c r="O222" s="71"/>
    </row>
    <row r="223" ht="15.75" customHeight="1">
      <c r="C223" s="6"/>
      <c r="D223" s="6"/>
      <c r="L223" s="71"/>
      <c r="M223" s="71"/>
      <c r="N223" s="71"/>
      <c r="O223" s="71"/>
    </row>
    <row r="224" ht="15.75" customHeight="1">
      <c r="C224" s="6"/>
      <c r="D224" s="6"/>
      <c r="L224" s="71"/>
      <c r="M224" s="71"/>
      <c r="N224" s="71"/>
      <c r="O224" s="71"/>
    </row>
    <row r="225" ht="15.75" customHeight="1">
      <c r="C225" s="6"/>
      <c r="D225" s="6"/>
      <c r="L225" s="71"/>
      <c r="M225" s="71"/>
      <c r="N225" s="71"/>
      <c r="O225" s="71"/>
    </row>
    <row r="226" ht="15.75" customHeight="1">
      <c r="C226" s="6"/>
      <c r="D226" s="6"/>
      <c r="L226" s="71"/>
      <c r="M226" s="71"/>
      <c r="N226" s="71"/>
      <c r="O226" s="71"/>
    </row>
    <row r="227" ht="15.75" customHeight="1">
      <c r="C227" s="6"/>
      <c r="D227" s="6"/>
      <c r="L227" s="71"/>
      <c r="M227" s="71"/>
      <c r="N227" s="71"/>
      <c r="O227" s="71"/>
    </row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">
    <mergeCell ref="A1:C1"/>
    <mergeCell ref="A2:C2"/>
  </mergeCells>
  <printOptions gridLines="1"/>
  <pageMargins bottom="0.75" footer="0.0" header="0.0" left="0.7" right="0.7" top="0.75"/>
  <pageSetup orientation="portrait"/>
  <drawing r:id="rId1"/>
</worksheet>
</file>